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AG7" i="19" l="1"/>
  <c r="E37" i="14" l="1"/>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0" i="14" l="1"/>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CW82" i="12"/>
  <c r="Q101" i="16" s="1"/>
  <c r="AJ7" i="12"/>
  <c r="BF2" i="17" s="1"/>
  <c r="B34" i="13"/>
  <c r="D35" i="16" s="1"/>
  <c r="CT62" i="12"/>
  <c r="DC60" i="12"/>
  <c r="DB71" i="12"/>
  <c r="CY108" i="12"/>
  <c r="DA121" i="12"/>
  <c r="AA105" i="13"/>
  <c r="CZ95" i="12"/>
  <c r="CT132" i="12" l="1"/>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<sst xmlns="http://schemas.openxmlformats.org/spreadsheetml/2006/main" count="2034" uniqueCount="750">
  <si>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</si>
  <si>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</si>
  <si>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</si>
  <si>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</si>
  <si>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</si>
  <si>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</si>
  <si>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</si>
  <si>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</si>
  <si>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</si>
  <si>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</si>
  <si>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</si>
  <si>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</si>
  <si>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</si>
  <si>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</si>
  <si>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</si>
  <si>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</si>
  <si>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</si>
  <si>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</si>
  <si>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</si>
  <si>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</si>
  <si>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</si>
  <si>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</si>
  <si>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</si>
  <si>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</si>
  <si>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</si>
  <si>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</si>
  <si>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</si>
  <si>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</si>
  <si>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</si>
  <si>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</si>
  <si>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</si>
  <si>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</si>
  <si>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</si>
  <si>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</si>
  <si>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</si>
  <si>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</si>
  <si>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</si>
  <si>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</si>
  <si>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</si>
  <si>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</si>
  <si>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</si>
  <si>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</si>
  <si>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</si>
  <si>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</si>
  <si>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</si>
  <si>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</si>
  <si>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</si>
  <si>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</si>
  <si>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</si>
  <si>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</si>
  <si>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</si>
  <si>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</si>
  <si>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</si>
  <si>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</si>
  <si>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</si>
  <si>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</si>
  <si>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</si>
  <si>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</si>
  <si>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</si>
  <si>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</si>
  <si>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</si>
  <si>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</si>
  <si>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</si>
  <si>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</si>
  <si>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</si>
  <si>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</si>
  <si>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</si>
  <si>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</si>
  <si>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</si>
  <si>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</si>
  <si>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</si>
  <si>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</si>
  <si>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</si>
  <si>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</si>
  <si>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</si>
  <si>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</si>
  <si>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</si>
  <si>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</si>
  <si>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</si>
  <si>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</si>
  <si>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</si>
  <si>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</si>
  <si>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</si>
  <si>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</si>
  <si>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</si>
  <si>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</si>
  <si>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</si>
  <si>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</si>
  <si>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</si>
  <si>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</si>
  <si>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</si>
  <si>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</si>
  <si>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</si>
  <si>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</si>
  <si>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</si>
  <si>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</si>
  <si>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</si>
  <si>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</si>
  <si>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</si>
  <si>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</si>
  <si>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</si>
  <si>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</si>
  <si>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</si>
  <si>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</si>
  <si>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</si>
  <si>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</si>
  <si>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</si>
  <si>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</si>
  <si>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</si>
  <si>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</si>
  <si>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</si>
  <si>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</si>
  <si>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</si>
  <si>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</si>
  <si>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</si>
  <si>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</si>
  <si>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</si>
  <si>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</si>
  <si>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</si>
  <si>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</si>
  <si>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</si>
  <si>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</si>
  <si>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</si>
  <si>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</si>
  <si>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</si>
  <si>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</si>
  <si>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</si>
  <si>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</si>
  <si>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</si>
  <si>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</si>
  <si>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</si>
  <si>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</si>
  <si>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</si>
  <si>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</si>
  <si>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</si>
  <si>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</si>
  <si>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</si>
  <si>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</si>
  <si>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</si>
  <si>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</si>
  <si>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</si>
  <si>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</si>
  <si>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</si>
  <si>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</si>
  <si>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</si>
  <si>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</si>
  <si>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</si>
  <si>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</si>
  <si>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</si>
  <si>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</si>
  <si>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</si>
  <si>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</si>
  <si>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</si>
  <si>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</si>
  <si>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</si>
  <si>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</si>
  <si>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</si>
  <si>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</si>
  <si>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</si>
  <si>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</si>
  <si>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</si>
  <si>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</si>
  <si>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</si>
  <si>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</si>
  <si>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</si>
  <si>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</si>
  <si>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</si>
  <si>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</si>
  <si>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</si>
  <si>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</si>
  <si>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</si>
  <si>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</si>
  <si>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</si>
  <si>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</si>
  <si>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</si>
  <si>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</si>
  <si>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</si>
  <si>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</si>
  <si>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</si>
  <si>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</si>
  <si>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</si>
  <si>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</si>
  <si>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</si>
  <si>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</si>
  <si>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</si>
  <si>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</si>
  <si>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</si>
  <si>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</si>
  <si>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</si>
  <si>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</si>
  <si>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</si>
  <si>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</si>
  <si>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</si>
  <si>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</si>
  <si>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</si>
  <si>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</si>
  <si>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</si>
  <si>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</si>
  <si>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</si>
  <si>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</si>
  <si>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</si>
  <si>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</si>
  <si>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</si>
  <si>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</si>
  <si>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</si>
  <si>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</si>
  <si>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</si>
  <si>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</si>
  <si>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</si>
  <si>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</si>
  <si>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</si>
  <si>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</si>
  <si>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</si>
  <si>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</si>
  <si>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</si>
  <si>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</si>
  <si>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</si>
  <si>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</si>
  <si>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</si>
  <si>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</si>
  <si>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</si>
  <si>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</si>
  <si>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</si>
  <si>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</si>
  <si>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</si>
  <si>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</si>
  <si>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</si>
  <si>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</si>
  <si>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</si>
  <si>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</si>
  <si>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</si>
  <si>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</si>
  <si>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</si>
  <si>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</si>
  <si>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</si>
  <si>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</si>
  <si>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</si>
  <si>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</si>
  <si>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</si>
  <si>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</si>
  <si>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</si>
  <si>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</si>
  <si>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</si>
  <si>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</si>
  <si>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</si>
  <si>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</si>
  <si>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</si>
  <si>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</si>
  <si>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</si>
  <si>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</si>
  <si>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</si>
  <si>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</si>
  <si>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</si>
  <si>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</si>
  <si>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</si>
  <si>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</si>
  <si>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</si>
  <si>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</si>
  <si>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</si>
  <si>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</si>
  <si>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</si>
  <si>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</si>
  <si>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</si>
  <si>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</si>
  <si>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</si>
  <si>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</si>
  <si>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</si>
  <si>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</si>
  <si>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</si>
  <si>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</si>
  <si>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</si>
  <si>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</si>
  <si>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</si>
  <si>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</si>
  <si>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</si>
  <si>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</si>
  <si>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</si>
  <si>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</si>
  <si>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</si>
  <si>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</si>
  <si>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</si>
  <si>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</si>
  <si>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</si>
  <si>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</si>
  <si>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</si>
  <si>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</si>
  <si>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</si>
  <si>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</si>
  <si>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</si>
  <si>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</si>
  <si>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</si>
  <si>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</si>
  <si>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</si>
  <si>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</si>
  <si>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</si>
  <si>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</si>
  <si>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</si>
  <si>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</si>
  <si>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</si>
  <si>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</si>
  <si>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</si>
  <si>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</si>
  <si>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</si>
  <si>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</si>
  <si>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</si>
  <si>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</si>
  <si>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</si>
  <si>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</si>
  <si>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</si>
  <si>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</si>
  <si>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</si>
  <si>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</si>
  <si>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</si>
  <si>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</si>
  <si>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</si>
  <si>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</si>
  <si>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</si>
  <si>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</si>
  <si>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</si>
  <si>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</si>
  <si>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</si>
  <si>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</si>
  <si>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</si>
  <si>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</si>
  <si>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</si>
  <si>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</si>
  <si>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</si>
  <si>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</si>
  <si>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</si>
  <si>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</si>
  <si>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</si>
  <si>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</si>
  <si>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</si>
  <si>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</si>
  <si>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</si>
  <si>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</si>
  <si>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</si>
  <si>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</si>
  <si>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</si>
  <si>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</si>
  <si>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</si>
  <si>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</si>
  <si>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</si>
  <si>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</si>
  <si>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</si>
  <si>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</si>
  <si>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</si>
  <si>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</si>
  <si>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</si>
  <si>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</si>
  <si>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</si>
  <si>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</si>
  <si>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</si>
  <si>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</si>
  <si>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</si>
  <si>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</si>
  <si>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</si>
  <si>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</si>
  <si>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</si>
  <si>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</si>
  <si>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</si>
  <si>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</si>
  <si>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</si>
  <si>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</si>
  <si>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</si>
  <si>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</si>
  <si>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</si>
  <si>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</si>
  <si>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</si>
  <si>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</si>
  <si>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</si>
  <si>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</si>
  <si>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</si>
  <si>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</si>
  <si>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</si>
  <si>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</si>
  <si>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</si>
  <si>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</si>
  <si>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</si>
  <si>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</si>
  <si>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</si>
  <si>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</si>
  <si>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</si>
  <si>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</si>
  <si>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</si>
  <si>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</si>
  <si>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</si>
  <si>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</si>
  <si>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</si>
  <si>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</si>
  <si>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</si>
  <si>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</si>
  <si>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</si>
  <si>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</si>
  <si>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</si>
  <si>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</si>
  <si>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</si>
  <si>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</si>
  <si>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</si>
  <si>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</si>
  <si>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</si>
  <si>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</si>
  <si>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</si>
  <si>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</si>
  <si>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</si>
  <si>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</si>
  <si>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</si>
  <si>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</si>
  <si>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</si>
  <si>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</si>
  <si>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</si>
  <si>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</si>
  <si>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</si>
  <si>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</si>
  <si>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</si>
  <si>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</si>
  <si>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</si>
  <si>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</si>
  <si>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</si>
  <si>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</si>
  <si>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</si>
  <si>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</si>
  <si>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</si>
  <si>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</si>
  <si>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</si>
  <si>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</si>
  <si>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</si>
  <si>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</si>
  <si>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</si>
  <si>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</si>
  <si>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</si>
  <si>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</si>
  <si>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</si>
  <si>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</si>
  <si>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</si>
  <si>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</si>
  <si>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</si>
  <si>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</si>
  <si>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ايلام</t>
  </si>
  <si>
    <t>دهلران</t>
  </si>
  <si>
    <t>بهرام آباد</t>
  </si>
  <si>
    <t>موسیان</t>
  </si>
  <si>
    <t>شهرک وحدت</t>
  </si>
  <si>
    <t>پتك ديناروند</t>
  </si>
  <si>
    <t>موسيان</t>
  </si>
  <si>
    <t>تم تم آب</t>
  </si>
  <si>
    <t>گوراب پایین</t>
  </si>
  <si>
    <t>پتک</t>
  </si>
  <si>
    <t>حاضرمیل</t>
  </si>
  <si>
    <t>حاضر میل</t>
  </si>
  <si>
    <t>میمه</t>
  </si>
  <si>
    <t>حاضرميل</t>
  </si>
  <si>
    <t>شهرك وحدت</t>
  </si>
  <si>
    <t>تم تم اب</t>
  </si>
  <si>
    <t>مازعبدالعلي</t>
  </si>
  <si>
    <t>مازعبدلی</t>
  </si>
  <si>
    <t>گلسیری</t>
  </si>
  <si>
    <t>بردي</t>
  </si>
  <si>
    <t>بهار</t>
  </si>
  <si>
    <t>صداقت</t>
  </si>
  <si>
    <t>معصومه</t>
  </si>
  <si>
    <t>ميعاد</t>
  </si>
  <si>
    <t>عدالت</t>
  </si>
  <si>
    <t>ضيافت</t>
  </si>
  <si>
    <t>صدف</t>
  </si>
  <si>
    <t>هميشه بهار</t>
  </si>
  <si>
    <t>پرستو</t>
  </si>
  <si>
    <t>نیلوفر</t>
  </si>
  <si>
    <t>توسعه</t>
  </si>
  <si>
    <t>لاله</t>
  </si>
  <si>
    <t>یاس</t>
  </si>
  <si>
    <t>دلنیا</t>
  </si>
  <si>
    <t>گل محمدی</t>
  </si>
  <si>
    <t>سعادت</t>
  </si>
  <si>
    <t>روشنك</t>
  </si>
  <si>
    <t>دوستی</t>
  </si>
  <si>
    <t>اندیشه</t>
  </si>
  <si>
    <t>خورشید</t>
  </si>
  <si>
    <t>همیار</t>
  </si>
  <si>
    <t>تابستان 93</t>
  </si>
  <si>
    <t>نرگس</t>
  </si>
  <si>
    <t>زکریا</t>
  </si>
  <si>
    <t>نغمه</t>
  </si>
  <si>
    <t>هليا</t>
  </si>
  <si>
    <t>وحدت</t>
  </si>
  <si>
    <t>دريا</t>
  </si>
  <si>
    <t>شقايق</t>
  </si>
  <si>
    <t>رها</t>
  </si>
  <si>
    <t>آوا</t>
  </si>
  <si>
    <t>طنین</t>
  </si>
  <si>
    <t>رویان</t>
  </si>
  <si>
    <t>قانون</t>
  </si>
  <si>
    <t>قاصدک</t>
  </si>
  <si>
    <t>ستاره</t>
  </si>
  <si>
    <t>امید</t>
  </si>
  <si>
    <t>پریوش</t>
  </si>
  <si>
    <t>زرين</t>
  </si>
  <si>
    <t>فعال</t>
  </si>
  <si>
    <t>کلینیک آفرینش سبز</t>
  </si>
  <si>
    <t>زینب لاچینی</t>
  </si>
  <si>
    <t>هدی مجیدی پور</t>
  </si>
  <si>
    <t>اقدس ولی زاده</t>
  </si>
  <si>
    <t>فاطمه قطبیان</t>
  </si>
  <si>
    <t>فاطمه قطبيان</t>
  </si>
  <si>
    <t>1393/4/2</t>
  </si>
  <si>
    <t>1393/1/30</t>
  </si>
  <si>
    <t>1393/1/31</t>
  </si>
  <si>
    <t>1393/3/29</t>
  </si>
  <si>
    <t>1393/4/25</t>
  </si>
  <si>
    <t>1394/4/26</t>
  </si>
  <si>
    <t>1392/10/20</t>
  </si>
  <si>
    <t>1393/6/30</t>
  </si>
  <si>
    <t>1392/12/04</t>
  </si>
  <si>
    <t>1392/12/4</t>
  </si>
  <si>
    <t>1392/12/10</t>
  </si>
  <si>
    <t>1393/8/10</t>
  </si>
  <si>
    <t>1393/8/4</t>
  </si>
  <si>
    <t>93/8/6</t>
  </si>
  <si>
    <t>1393/9/29</t>
  </si>
  <si>
    <t>1393/9/26</t>
  </si>
  <si>
    <t>1393/10/24</t>
  </si>
  <si>
    <t>1393/10/23</t>
  </si>
  <si>
    <t>1394/6/4</t>
  </si>
  <si>
    <t>1394/12/13</t>
  </si>
  <si>
    <t>1394/12/26</t>
  </si>
  <si>
    <t>1395/2/17</t>
  </si>
  <si>
    <t>1395/2/20</t>
  </si>
  <si>
    <t>1395/3/27</t>
  </si>
  <si>
    <t>1395/4/5</t>
  </si>
  <si>
    <t>1395/5/10</t>
  </si>
  <si>
    <t>1395/4/12</t>
  </si>
  <si>
    <t>پ11</t>
  </si>
  <si>
    <t>ت-7</t>
  </si>
  <si>
    <t>ت-6</t>
  </si>
  <si>
    <t>2-ت</t>
  </si>
  <si>
    <t>پ14</t>
  </si>
  <si>
    <t>ت2</t>
  </si>
  <si>
    <t>ت-4</t>
  </si>
  <si>
    <t>ت-9</t>
  </si>
  <si>
    <t>ت-8</t>
  </si>
  <si>
    <t>ت-10</t>
  </si>
  <si>
    <t>ت-5</t>
  </si>
  <si>
    <t>ت3</t>
  </si>
  <si>
    <t>ت-2</t>
  </si>
  <si>
    <t>ب-9</t>
  </si>
  <si>
    <t>پ-6</t>
  </si>
  <si>
    <t>ب-7</t>
  </si>
  <si>
    <t>مینا ملکی</t>
  </si>
  <si>
    <t>زینب ایمانی</t>
  </si>
  <si>
    <t>زينب عظيمي</t>
  </si>
  <si>
    <t>فاطمه دمادم</t>
  </si>
  <si>
    <t>فاطمه احمدي</t>
  </si>
  <si>
    <t>زهرا نوروزي نهال</t>
  </si>
  <si>
    <t>اشرف روشن</t>
  </si>
  <si>
    <t>فاطمه عبدالي</t>
  </si>
  <si>
    <t>زهره رحمتي</t>
  </si>
  <si>
    <t>زینب امیدی نیا</t>
  </si>
  <si>
    <t>طاهره فیض الهی</t>
  </si>
  <si>
    <t>ناهید میرزایی</t>
  </si>
  <si>
    <t>مریم قربانی</t>
  </si>
  <si>
    <t>مهین کاکه</t>
  </si>
  <si>
    <t>فاطمه رضایی</t>
  </si>
  <si>
    <t>فاطمه هملی</t>
  </si>
  <si>
    <t>فروزان مرادی</t>
  </si>
  <si>
    <t>تهمينه محمدي</t>
  </si>
  <si>
    <t>معصومه سبزي</t>
  </si>
  <si>
    <t>محمد کاکه</t>
  </si>
  <si>
    <t>سهیلا ایینی</t>
  </si>
  <si>
    <t>فرشته چراغی</t>
  </si>
  <si>
    <t>سامیه بوچانی</t>
  </si>
  <si>
    <t>هماابراهيمي</t>
  </si>
  <si>
    <t>ماشااله رضائي</t>
  </si>
  <si>
    <t>حمديه كريمي</t>
  </si>
  <si>
    <t>عصمت جابری</t>
  </si>
  <si>
    <t>ايوب رضائي</t>
  </si>
  <si>
    <t>زیبا کرمی</t>
  </si>
  <si>
    <t>فريبا مرادي</t>
  </si>
  <si>
    <t>سجاد غلامی</t>
  </si>
  <si>
    <t>زینب عزیزی زاده</t>
  </si>
  <si>
    <t>عزیز عباسی</t>
  </si>
  <si>
    <t>مریم دیناروند</t>
  </si>
  <si>
    <t>شهنازشیخی</t>
  </si>
  <si>
    <t>فرخنده دیناروند</t>
  </si>
  <si>
    <t>نصرت فرجی</t>
  </si>
  <si>
    <t>عبدی</t>
  </si>
  <si>
    <t>نسیرین جعفری پور</t>
  </si>
  <si>
    <t>فاطمه قاسمي</t>
  </si>
  <si>
    <t>زینب هادیزاده</t>
  </si>
  <si>
    <t>زهرا حقمرادی</t>
  </si>
  <si>
    <t>شبنم هامونگر</t>
  </si>
  <si>
    <t>سكينه ديناروند</t>
  </si>
  <si>
    <t>ملكيه كايدعباسي</t>
  </si>
  <si>
    <t>فریبا دیناروند</t>
  </si>
  <si>
    <t>سکینه نیکو</t>
  </si>
  <si>
    <t>فاطمه ناجي پور</t>
  </si>
  <si>
    <t>طيبه سبزي</t>
  </si>
  <si>
    <t>مهناز امیدی</t>
  </si>
  <si>
    <t>مرضیه فیض الهی</t>
  </si>
  <si>
    <t>زهرا پرکاسبی</t>
  </si>
  <si>
    <t>روبخیر دمادم</t>
  </si>
  <si>
    <t>زينب عيني</t>
  </si>
  <si>
    <t>مرضیه جابری</t>
  </si>
  <si>
    <t>فروزان هملی</t>
  </si>
  <si>
    <t>فوزیه شادی</t>
  </si>
  <si>
    <t>شهنازشامحمدی</t>
  </si>
  <si>
    <t>فاطمه رحمتی</t>
  </si>
  <si>
    <t>علی اکبر پژوهنده</t>
  </si>
  <si>
    <t>الهه رضایی</t>
  </si>
  <si>
    <t>راضیه فرهادی</t>
  </si>
  <si>
    <t>فرشته امیری پور</t>
  </si>
  <si>
    <t>مريم وحدتيان</t>
  </si>
  <si>
    <t>سميرا سهرابي</t>
  </si>
  <si>
    <t>زهرا عماني</t>
  </si>
  <si>
    <t>مينا غلامي</t>
  </si>
  <si>
    <t>زينب رضائي</t>
  </si>
  <si>
    <t>كوثررحمتي نسب</t>
  </si>
  <si>
    <t>زبيده غلامي</t>
  </si>
  <si>
    <t>زهرا غلامی</t>
  </si>
  <si>
    <t>سمیرامرادی زاده</t>
  </si>
  <si>
    <t>فاطمه کاشانی</t>
  </si>
  <si>
    <t>فریده سهیلی</t>
  </si>
  <si>
    <t>لیلی شیخی</t>
  </si>
  <si>
    <t>شهناز تاجدینی</t>
  </si>
  <si>
    <t>زهرا فرخی</t>
  </si>
  <si>
    <t>علی عسگری</t>
  </si>
  <si>
    <t>عاطفه نیکو</t>
  </si>
  <si>
    <t>زينب حسيني</t>
  </si>
  <si>
    <t>قدمخير محبي</t>
  </si>
  <si>
    <t>سمیه مختاری</t>
  </si>
  <si>
    <t>زهراغلامي</t>
  </si>
  <si>
    <t>هدي ديناروند</t>
  </si>
  <si>
    <t>طوبی کایدعباسی</t>
  </si>
  <si>
    <t>فرزانه جمشیدی</t>
  </si>
  <si>
    <t>زينب زارعي</t>
  </si>
  <si>
    <t>زهرامرادزاده</t>
  </si>
  <si>
    <t>زهرا سبزعلي پور</t>
  </si>
  <si>
    <t>آمنه امیدی</t>
  </si>
  <si>
    <t>ریحانه دارش</t>
  </si>
  <si>
    <t>زینب بساطی</t>
  </si>
  <si>
    <t>الهام حاتمی</t>
  </si>
  <si>
    <t>طلعت نوروزی</t>
  </si>
  <si>
    <t>زهرا برزگر</t>
  </si>
  <si>
    <t>ریحان کریمی</t>
  </si>
  <si>
    <t>طیبه نوروزی</t>
  </si>
  <si>
    <t>فاطمه سهرابي</t>
  </si>
  <si>
    <t>محبوبه مرادی</t>
  </si>
  <si>
    <t>علی ولی پور</t>
  </si>
  <si>
    <t>صدیقه زراعی</t>
  </si>
  <si>
    <t>زینب چراغی</t>
  </si>
  <si>
    <t>فرشته محمدي</t>
  </si>
  <si>
    <t>آمنه وليزاده</t>
  </si>
  <si>
    <t>مهين عبدي</t>
  </si>
  <si>
    <t>احمد شامحمدي</t>
  </si>
  <si>
    <t>كريمه بختي</t>
  </si>
  <si>
    <t>فرشته صيدي</t>
  </si>
  <si>
    <t>زینب نوری</t>
  </si>
  <si>
    <t>معصومه غلامی</t>
  </si>
  <si>
    <t>مریم نجفی</t>
  </si>
  <si>
    <t>سکینه کاشانی</t>
  </si>
  <si>
    <t>فرشته مرادی</t>
  </si>
  <si>
    <t>زینب کاووسی</t>
  </si>
  <si>
    <t>فاطمه دیناروند</t>
  </si>
  <si>
    <t>کبری شیخی</t>
  </si>
  <si>
    <t>پروین عبدی</t>
  </si>
  <si>
    <t>فریده رحمتی</t>
  </si>
  <si>
    <t>فوزيه غفوريان</t>
  </si>
  <si>
    <t>قوی</t>
  </si>
  <si>
    <t>متوسط</t>
  </si>
  <si>
    <t>قوي</t>
  </si>
  <si>
    <t>ضعیف</t>
  </si>
  <si>
    <t>ندارد</t>
  </si>
  <si>
    <t>دارد</t>
  </si>
  <si>
    <t>تشکیل نشده</t>
  </si>
  <si>
    <t>ماهانه</t>
  </si>
  <si>
    <t>مرتب</t>
  </si>
  <si>
    <t>1395/4/24</t>
  </si>
  <si>
    <t>1395/4/27</t>
  </si>
  <si>
    <t>1395/4/29</t>
  </si>
  <si>
    <t>1395\4\26</t>
  </si>
  <si>
    <t>1395/4/10</t>
  </si>
  <si>
    <t>1395/4/25</t>
  </si>
  <si>
    <t>1395/4/26</t>
  </si>
  <si>
    <t>1395/4/28</t>
  </si>
  <si>
    <t>1395/4/30</t>
  </si>
  <si>
    <t>95/4/27</t>
  </si>
  <si>
    <t>12/4/95</t>
  </si>
  <si>
    <t>انجام شده</t>
  </si>
  <si>
    <t>بی نقض</t>
  </si>
  <si>
    <t>1393/7/19</t>
  </si>
  <si>
    <t>93/8/20</t>
  </si>
  <si>
    <t>1393/8/20</t>
  </si>
  <si>
    <t>1395/3/29</t>
  </si>
  <si>
    <t>1393/3/28</t>
  </si>
  <si>
    <t>1393/4/4</t>
  </si>
  <si>
    <t>1393/11/2</t>
  </si>
  <si>
    <t>1393/03/28</t>
  </si>
  <si>
    <t>1394/1/31</t>
  </si>
  <si>
    <t>1394/3/17</t>
  </si>
  <si>
    <t>1394/2/31</t>
  </si>
  <si>
    <t>1394/4/31</t>
  </si>
  <si>
    <t>1392/11/2</t>
  </si>
  <si>
    <t>1393/07/19</t>
  </si>
  <si>
    <t>1394/5/25</t>
  </si>
  <si>
    <t>1394/5/12</t>
  </si>
  <si>
    <t>1393/8/25</t>
  </si>
  <si>
    <t>93/8/27</t>
  </si>
  <si>
    <t>1393/8/27</t>
  </si>
  <si>
    <t>1393/10/28</t>
  </si>
  <si>
    <t>1395/1/26</t>
  </si>
  <si>
    <t>1393/6/10</t>
  </si>
  <si>
    <t>1394/1/26</t>
  </si>
  <si>
    <t>1394/1/27</t>
  </si>
  <si>
    <t>1394/2/28</t>
  </si>
  <si>
    <t>1394/2/26</t>
  </si>
  <si>
    <t>1394/7/8</t>
  </si>
  <si>
    <t>1394/6/28</t>
  </si>
  <si>
    <t>1394/6/29</t>
  </si>
  <si>
    <t>1394/12/18</t>
  </si>
  <si>
    <t>1393/9/25</t>
  </si>
  <si>
    <t>1393/10/22</t>
  </si>
  <si>
    <t>1393/11/27</t>
  </si>
  <si>
    <t>1393/7/2</t>
  </si>
  <si>
    <t>1394/4/15</t>
  </si>
  <si>
    <t>1394/8/19</t>
  </si>
  <si>
    <t>1395/1/19</t>
  </si>
  <si>
    <t>1395/4/2</t>
  </si>
  <si>
    <t>1395/5/13</t>
  </si>
  <si>
    <t>1395/4/3</t>
  </si>
  <si>
    <t>1395/4/22</t>
  </si>
  <si>
    <t>1395/5/1</t>
  </si>
  <si>
    <t>1395/7/4</t>
  </si>
  <si>
    <t>1396/5/2</t>
  </si>
  <si>
    <t>1394/9/22</t>
  </si>
  <si>
    <t>1394/8/26</t>
  </si>
  <si>
    <t>1394/8/27</t>
  </si>
  <si>
    <t>1395/7/13</t>
  </si>
  <si>
    <t>1395/7/1</t>
  </si>
  <si>
    <t>1395/10/27</t>
  </si>
  <si>
    <t>1396/3/1</t>
  </si>
  <si>
    <t>.</t>
  </si>
  <si>
    <t>18%يكسال</t>
  </si>
  <si>
    <t>یکسال 18%</t>
  </si>
  <si>
    <t>18%یکسال</t>
  </si>
  <si>
    <t>21‍</t>
  </si>
  <si>
    <t>18درصدیک ساله</t>
  </si>
  <si>
    <t>18درصد</t>
  </si>
  <si>
    <t>21 درصد</t>
  </si>
  <si>
    <t>21درصديكساله</t>
  </si>
  <si>
    <t>21 درصديكساله</t>
  </si>
  <si>
    <t>20درصدیکساله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</si>
</sst>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598" t="s">
        <v>305</v>
      </c>
      <c r="C2" s="597"/>
      <c r="D2" s="461" t="s">
        <v>306</v>
      </c>
      <c r="E2" s="596" t="s">
        <v>307</v>
      </c>
      <c r="F2" s="596"/>
      <c r="G2" s="596"/>
      <c r="H2" s="596"/>
      <c r="I2" s="596"/>
      <c r="J2" s="596"/>
      <c r="K2" s="596"/>
      <c r="L2" s="596"/>
      <c r="M2" s="596"/>
      <c r="N2" s="596"/>
      <c r="O2" s="596"/>
      <c r="P2" s="596"/>
      <c r="Q2" s="596"/>
      <c r="R2" s="596"/>
      <c r="S2" s="596"/>
      <c r="T2" s="596"/>
      <c r="U2" s="597"/>
    </row>
    <row r="3" spans="2:21" ht="18" thickBot="1" x14ac:dyDescent="0.45">
      <c r="B3" s="588" t="s">
        <v>14</v>
      </c>
      <c r="C3" s="589"/>
      <c r="D3" s="449" t="s">
        <v>56</v>
      </c>
      <c r="E3" s="620" t="s">
        <v>311</v>
      </c>
      <c r="F3" s="621"/>
      <c r="G3" s="621"/>
      <c r="H3" s="621"/>
      <c r="I3" s="621"/>
      <c r="J3" s="621"/>
      <c r="K3" s="621"/>
      <c r="L3" s="621"/>
      <c r="M3" s="621"/>
      <c r="N3" s="621"/>
      <c r="O3" s="621"/>
      <c r="P3" s="621"/>
      <c r="Q3" s="621"/>
      <c r="R3" s="621"/>
      <c r="S3" s="621"/>
      <c r="T3" s="621"/>
      <c r="U3" s="622"/>
    </row>
    <row r="4" spans="2:21" ht="18" thickBot="1" x14ac:dyDescent="0.45">
      <c r="B4" s="588"/>
      <c r="C4" s="589"/>
      <c r="D4" s="450" t="s">
        <v>59</v>
      </c>
      <c r="E4" s="623" t="s">
        <v>310</v>
      </c>
      <c r="F4" s="624"/>
      <c r="G4" s="624"/>
      <c r="H4" s="624"/>
      <c r="I4" s="624"/>
      <c r="J4" s="624"/>
      <c r="K4" s="624"/>
      <c r="L4" s="624"/>
      <c r="M4" s="624"/>
      <c r="N4" s="624"/>
      <c r="O4" s="624"/>
      <c r="P4" s="624"/>
      <c r="Q4" s="624"/>
      <c r="R4" s="624"/>
      <c r="S4" s="624"/>
      <c r="T4" s="624"/>
      <c r="U4" s="625"/>
    </row>
    <row r="5" spans="2:21" ht="18" thickBot="1" x14ac:dyDescent="0.45">
      <c r="B5" s="588"/>
      <c r="C5" s="589"/>
      <c r="D5" s="449" t="s">
        <v>60</v>
      </c>
      <c r="E5" s="620" t="s">
        <v>309</v>
      </c>
      <c r="F5" s="621"/>
      <c r="G5" s="621"/>
      <c r="H5" s="621"/>
      <c r="I5" s="621"/>
      <c r="J5" s="621"/>
      <c r="K5" s="621"/>
      <c r="L5" s="621"/>
      <c r="M5" s="621"/>
      <c r="N5" s="621"/>
      <c r="O5" s="621"/>
      <c r="P5" s="621"/>
      <c r="Q5" s="621"/>
      <c r="R5" s="621"/>
      <c r="S5" s="621"/>
      <c r="T5" s="621"/>
      <c r="U5" s="622"/>
    </row>
    <row r="6" spans="2:21" ht="18" thickBot="1" x14ac:dyDescent="0.45">
      <c r="B6" s="588"/>
      <c r="C6" s="589"/>
      <c r="D6" s="450" t="s">
        <v>33</v>
      </c>
      <c r="E6" s="623" t="s">
        <v>308</v>
      </c>
      <c r="F6" s="624"/>
      <c r="G6" s="624"/>
      <c r="H6" s="624"/>
      <c r="I6" s="624"/>
      <c r="J6" s="624"/>
      <c r="K6" s="624"/>
      <c r="L6" s="624"/>
      <c r="M6" s="624"/>
      <c r="N6" s="624"/>
      <c r="O6" s="624"/>
      <c r="P6" s="624"/>
      <c r="Q6" s="624"/>
      <c r="R6" s="624"/>
      <c r="S6" s="624"/>
      <c r="T6" s="624"/>
      <c r="U6" s="625"/>
    </row>
    <row r="7" spans="2:21" ht="18" thickBot="1" x14ac:dyDescent="0.45">
      <c r="B7" s="588"/>
      <c r="C7" s="589"/>
      <c r="D7" s="449" t="s">
        <v>9</v>
      </c>
      <c r="E7" s="620" t="s">
        <v>312</v>
      </c>
      <c r="F7" s="621"/>
      <c r="G7" s="621"/>
      <c r="H7" s="621"/>
      <c r="I7" s="621"/>
      <c r="J7" s="621"/>
      <c r="K7" s="621"/>
      <c r="L7" s="621"/>
      <c r="M7" s="621"/>
      <c r="N7" s="621"/>
      <c r="O7" s="621"/>
      <c r="P7" s="621"/>
      <c r="Q7" s="621"/>
      <c r="R7" s="621"/>
      <c r="S7" s="621"/>
      <c r="T7" s="621"/>
      <c r="U7" s="622"/>
    </row>
    <row r="8" spans="2:21" ht="18" thickBot="1" x14ac:dyDescent="0.45">
      <c r="B8" s="588"/>
      <c r="C8" s="589"/>
      <c r="D8" s="450" t="s">
        <v>22</v>
      </c>
      <c r="E8" s="623" t="s">
        <v>313</v>
      </c>
      <c r="F8" s="624"/>
      <c r="G8" s="624"/>
      <c r="H8" s="624"/>
      <c r="I8" s="624"/>
      <c r="J8" s="624"/>
      <c r="K8" s="624"/>
      <c r="L8" s="624"/>
      <c r="M8" s="624"/>
      <c r="N8" s="624"/>
      <c r="O8" s="624"/>
      <c r="P8" s="624"/>
      <c r="Q8" s="624"/>
      <c r="R8" s="624"/>
      <c r="S8" s="624"/>
      <c r="T8" s="624"/>
      <c r="U8" s="625"/>
    </row>
    <row r="9" spans="2:21" ht="29.25" thickBot="1" x14ac:dyDescent="0.45">
      <c r="B9" s="588"/>
      <c r="C9" s="589"/>
      <c r="D9" s="449" t="s">
        <v>290</v>
      </c>
      <c r="E9" s="620" t="s">
        <v>314</v>
      </c>
      <c r="F9" s="621"/>
      <c r="G9" s="621"/>
      <c r="H9" s="621"/>
      <c r="I9" s="621"/>
      <c r="J9" s="621"/>
      <c r="K9" s="621"/>
      <c r="L9" s="621"/>
      <c r="M9" s="621"/>
      <c r="N9" s="621"/>
      <c r="O9" s="621"/>
      <c r="P9" s="621"/>
      <c r="Q9" s="621"/>
      <c r="R9" s="621"/>
      <c r="S9" s="621"/>
      <c r="T9" s="621"/>
      <c r="U9" s="622"/>
    </row>
    <row r="10" spans="2:21" ht="18" thickBot="1" x14ac:dyDescent="0.45">
      <c r="B10" s="588"/>
      <c r="C10" s="589"/>
      <c r="D10" s="450" t="s">
        <v>51</v>
      </c>
      <c r="E10" s="602" t="s">
        <v>315</v>
      </c>
      <c r="F10" s="603"/>
      <c r="G10" s="603"/>
      <c r="H10" s="603"/>
      <c r="I10" s="603"/>
      <c r="J10" s="603"/>
      <c r="K10" s="603"/>
      <c r="L10" s="603"/>
      <c r="M10" s="603"/>
      <c r="N10" s="603"/>
      <c r="O10" s="603"/>
      <c r="P10" s="603"/>
      <c r="Q10" s="603"/>
      <c r="R10" s="603"/>
      <c r="S10" s="603"/>
      <c r="T10" s="603"/>
      <c r="U10" s="604"/>
    </row>
    <row r="11" spans="2:21" ht="18" thickBot="1" x14ac:dyDescent="0.45">
      <c r="B11" s="588"/>
      <c r="C11" s="589"/>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88"/>
      <c r="C12" s="589"/>
      <c r="D12" s="450" t="s">
        <v>219</v>
      </c>
      <c r="E12" s="602" t="s">
        <v>317</v>
      </c>
      <c r="F12" s="603"/>
      <c r="G12" s="603"/>
      <c r="H12" s="603"/>
      <c r="I12" s="603"/>
      <c r="J12" s="603"/>
      <c r="K12" s="603"/>
      <c r="L12" s="603"/>
      <c r="M12" s="603"/>
      <c r="N12" s="603"/>
      <c r="O12" s="603"/>
      <c r="P12" s="603"/>
      <c r="Q12" s="603"/>
      <c r="R12" s="603"/>
      <c r="S12" s="603"/>
      <c r="T12" s="603"/>
      <c r="U12" s="604"/>
    </row>
    <row r="13" spans="2:21" ht="18" thickBot="1" x14ac:dyDescent="0.45">
      <c r="B13" s="588"/>
      <c r="C13" s="589"/>
      <c r="D13" s="488" t="s">
        <v>421</v>
      </c>
      <c r="E13" s="623" t="s">
        <v>424</v>
      </c>
      <c r="F13" s="624"/>
      <c r="G13" s="624"/>
      <c r="H13" s="624"/>
      <c r="I13" s="624"/>
      <c r="J13" s="624"/>
      <c r="K13" s="624"/>
      <c r="L13" s="624"/>
      <c r="M13" s="624"/>
      <c r="N13" s="624"/>
      <c r="O13" s="624"/>
      <c r="P13" s="624"/>
      <c r="Q13" s="624"/>
      <c r="R13" s="624"/>
      <c r="S13" s="624"/>
      <c r="T13" s="624"/>
      <c r="U13" s="625"/>
    </row>
    <row r="14" spans="2:21" ht="18" thickBot="1" x14ac:dyDescent="0.45">
      <c r="B14" s="588"/>
      <c r="C14" s="589"/>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88"/>
      <c r="C15" s="589"/>
      <c r="D15" s="451" t="s">
        <v>62</v>
      </c>
      <c r="E15" s="602" t="s">
        <v>319</v>
      </c>
      <c r="F15" s="603"/>
      <c r="G15" s="603"/>
      <c r="H15" s="603"/>
      <c r="I15" s="603"/>
      <c r="J15" s="603"/>
      <c r="K15" s="603"/>
      <c r="L15" s="603"/>
      <c r="M15" s="603"/>
      <c r="N15" s="603"/>
      <c r="O15" s="603"/>
      <c r="P15" s="603"/>
      <c r="Q15" s="603"/>
      <c r="R15" s="603"/>
      <c r="S15" s="603"/>
      <c r="T15" s="603"/>
      <c r="U15" s="604"/>
    </row>
    <row r="16" spans="2:21" ht="18" thickBot="1" x14ac:dyDescent="0.45">
      <c r="B16" s="588"/>
      <c r="C16" s="589"/>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88"/>
      <c r="C17" s="589"/>
      <c r="D17" s="451" t="s">
        <v>107</v>
      </c>
      <c r="E17" s="602" t="s">
        <v>321</v>
      </c>
      <c r="F17" s="603"/>
      <c r="G17" s="603"/>
      <c r="H17" s="603"/>
      <c r="I17" s="603"/>
      <c r="J17" s="603"/>
      <c r="K17" s="603"/>
      <c r="L17" s="603"/>
      <c r="M17" s="603"/>
      <c r="N17" s="603"/>
      <c r="O17" s="603"/>
      <c r="P17" s="603"/>
      <c r="Q17" s="603"/>
      <c r="R17" s="603"/>
      <c r="S17" s="603"/>
      <c r="T17" s="603"/>
      <c r="U17" s="604"/>
    </row>
    <row r="18" spans="2:21" ht="18" thickBot="1" x14ac:dyDescent="0.45">
      <c r="B18" s="588"/>
      <c r="C18" s="589"/>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88"/>
      <c r="C19" s="589"/>
      <c r="D19" s="450" t="s">
        <v>21</v>
      </c>
      <c r="E19" s="602" t="s">
        <v>323</v>
      </c>
      <c r="F19" s="603"/>
      <c r="G19" s="603"/>
      <c r="H19" s="603"/>
      <c r="I19" s="603"/>
      <c r="J19" s="603"/>
      <c r="K19" s="603"/>
      <c r="L19" s="603"/>
      <c r="M19" s="603"/>
      <c r="N19" s="603"/>
      <c r="O19" s="603"/>
      <c r="P19" s="603"/>
      <c r="Q19" s="603"/>
      <c r="R19" s="603"/>
      <c r="S19" s="603"/>
      <c r="T19" s="603"/>
      <c r="U19" s="604"/>
    </row>
    <row r="20" spans="2:21" ht="18" thickBot="1" x14ac:dyDescent="0.45">
      <c r="B20" s="588"/>
      <c r="C20" s="589"/>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88"/>
      <c r="C21" s="589"/>
      <c r="D21" s="451" t="s">
        <v>54</v>
      </c>
      <c r="E21" s="602" t="s">
        <v>326</v>
      </c>
      <c r="F21" s="603"/>
      <c r="G21" s="603"/>
      <c r="H21" s="603"/>
      <c r="I21" s="603"/>
      <c r="J21" s="603"/>
      <c r="K21" s="603"/>
      <c r="L21" s="603"/>
      <c r="M21" s="603"/>
      <c r="N21" s="603"/>
      <c r="O21" s="603"/>
      <c r="P21" s="603"/>
      <c r="Q21" s="603"/>
      <c r="R21" s="603"/>
      <c r="S21" s="603"/>
      <c r="T21" s="603"/>
      <c r="U21" s="604"/>
    </row>
    <row r="22" spans="2:21" ht="18" thickBot="1" x14ac:dyDescent="0.45">
      <c r="B22" s="588"/>
      <c r="C22" s="589"/>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86" t="s">
        <v>11</v>
      </c>
      <c r="C23" s="587"/>
      <c r="D23" s="453" t="s">
        <v>0</v>
      </c>
      <c r="E23" s="602" t="s">
        <v>328</v>
      </c>
      <c r="F23" s="603"/>
      <c r="G23" s="603"/>
      <c r="H23" s="603"/>
      <c r="I23" s="603"/>
      <c r="J23" s="603"/>
      <c r="K23" s="603"/>
      <c r="L23" s="603"/>
      <c r="M23" s="603"/>
      <c r="N23" s="603"/>
      <c r="O23" s="603"/>
      <c r="P23" s="603"/>
      <c r="Q23" s="603"/>
      <c r="R23" s="603"/>
      <c r="S23" s="603"/>
      <c r="T23" s="603"/>
      <c r="U23" s="604"/>
    </row>
    <row r="24" spans="2:21" ht="18" thickBot="1" x14ac:dyDescent="0.45">
      <c r="B24" s="588"/>
      <c r="C24" s="589"/>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88"/>
      <c r="C25" s="589"/>
      <c r="D25" s="453" t="s">
        <v>2</v>
      </c>
      <c r="E25" s="602" t="s">
        <v>330</v>
      </c>
      <c r="F25" s="603"/>
      <c r="G25" s="603"/>
      <c r="H25" s="603"/>
      <c r="I25" s="603"/>
      <c r="J25" s="603"/>
      <c r="K25" s="603"/>
      <c r="L25" s="603"/>
      <c r="M25" s="603"/>
      <c r="N25" s="603"/>
      <c r="O25" s="603"/>
      <c r="P25" s="603"/>
      <c r="Q25" s="603"/>
      <c r="R25" s="603"/>
      <c r="S25" s="603"/>
      <c r="T25" s="603"/>
      <c r="U25" s="604"/>
    </row>
    <row r="26" spans="2:21" ht="18" thickBot="1" x14ac:dyDescent="0.45">
      <c r="B26" s="588"/>
      <c r="C26" s="589"/>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88"/>
      <c r="C27" s="589"/>
      <c r="D27" s="453" t="s">
        <v>67</v>
      </c>
      <c r="E27" s="602" t="s">
        <v>332</v>
      </c>
      <c r="F27" s="603"/>
      <c r="G27" s="603"/>
      <c r="H27" s="603"/>
      <c r="I27" s="603"/>
      <c r="J27" s="603"/>
      <c r="K27" s="603"/>
      <c r="L27" s="603"/>
      <c r="M27" s="603"/>
      <c r="N27" s="603"/>
      <c r="O27" s="603"/>
      <c r="P27" s="603"/>
      <c r="Q27" s="603"/>
      <c r="R27" s="603"/>
      <c r="S27" s="603"/>
      <c r="T27" s="603"/>
      <c r="U27" s="604"/>
    </row>
    <row r="28" spans="2:21" ht="18" thickBot="1" x14ac:dyDescent="0.45">
      <c r="B28" s="588"/>
      <c r="C28" s="589"/>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88"/>
      <c r="C29" s="589"/>
      <c r="D29" s="453" t="s">
        <v>23</v>
      </c>
      <c r="E29" s="602" t="s">
        <v>334</v>
      </c>
      <c r="F29" s="603"/>
      <c r="G29" s="603"/>
      <c r="H29" s="603"/>
      <c r="I29" s="603"/>
      <c r="J29" s="603"/>
      <c r="K29" s="603"/>
      <c r="L29" s="603"/>
      <c r="M29" s="603"/>
      <c r="N29" s="603"/>
      <c r="O29" s="603"/>
      <c r="P29" s="603"/>
      <c r="Q29" s="603"/>
      <c r="R29" s="603"/>
      <c r="S29" s="603"/>
      <c r="T29" s="603"/>
      <c r="U29" s="604"/>
    </row>
    <row r="30" spans="2:21" ht="18" thickBot="1" x14ac:dyDescent="0.45">
      <c r="B30" s="590"/>
      <c r="C30" s="591"/>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86" t="s">
        <v>4</v>
      </c>
      <c r="C31" s="587"/>
      <c r="D31" s="453" t="s">
        <v>29</v>
      </c>
      <c r="E31" s="602" t="s">
        <v>336</v>
      </c>
      <c r="F31" s="603"/>
      <c r="G31" s="603"/>
      <c r="H31" s="603"/>
      <c r="I31" s="603"/>
      <c r="J31" s="603"/>
      <c r="K31" s="603"/>
      <c r="L31" s="603"/>
      <c r="M31" s="603"/>
      <c r="N31" s="603"/>
      <c r="O31" s="603"/>
      <c r="P31" s="603"/>
      <c r="Q31" s="603"/>
      <c r="R31" s="603"/>
      <c r="S31" s="603"/>
      <c r="T31" s="603"/>
      <c r="U31" s="604"/>
    </row>
    <row r="32" spans="2:21" ht="18" thickBot="1" x14ac:dyDescent="0.45">
      <c r="B32" s="588"/>
      <c r="C32" s="589"/>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88"/>
      <c r="C33" s="589"/>
      <c r="D33" s="453" t="s">
        <v>30</v>
      </c>
      <c r="E33" s="602" t="s">
        <v>338</v>
      </c>
      <c r="F33" s="603"/>
      <c r="G33" s="603"/>
      <c r="H33" s="603"/>
      <c r="I33" s="603"/>
      <c r="J33" s="603"/>
      <c r="K33" s="603"/>
      <c r="L33" s="603"/>
      <c r="M33" s="603"/>
      <c r="N33" s="603"/>
      <c r="O33" s="603"/>
      <c r="P33" s="603"/>
      <c r="Q33" s="603"/>
      <c r="R33" s="603"/>
      <c r="S33" s="603"/>
      <c r="T33" s="603"/>
      <c r="U33" s="604"/>
    </row>
    <row r="34" spans="2:21" ht="18" thickBot="1" x14ac:dyDescent="0.45">
      <c r="B34" s="588"/>
      <c r="C34" s="589"/>
      <c r="D34" s="457" t="s">
        <v>15</v>
      </c>
      <c r="E34" s="623" t="s">
        <v>339</v>
      </c>
      <c r="F34" s="624"/>
      <c r="G34" s="624"/>
      <c r="H34" s="624"/>
      <c r="I34" s="624"/>
      <c r="J34" s="624"/>
      <c r="K34" s="624"/>
      <c r="L34" s="624"/>
      <c r="M34" s="624"/>
      <c r="N34" s="624"/>
      <c r="O34" s="624"/>
      <c r="P34" s="624"/>
      <c r="Q34" s="624"/>
      <c r="R34" s="624"/>
      <c r="S34" s="624"/>
      <c r="T34" s="624"/>
      <c r="U34" s="625"/>
    </row>
    <row r="35" spans="2:21" ht="18" thickBot="1" x14ac:dyDescent="0.45">
      <c r="B35" s="590"/>
      <c r="C35" s="591"/>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86" t="s">
        <v>5</v>
      </c>
      <c r="C36" s="587"/>
      <c r="D36" s="453" t="s">
        <v>28</v>
      </c>
      <c r="E36" s="602" t="s">
        <v>340</v>
      </c>
      <c r="F36" s="603"/>
      <c r="G36" s="603"/>
      <c r="H36" s="603"/>
      <c r="I36" s="603"/>
      <c r="J36" s="603"/>
      <c r="K36" s="603"/>
      <c r="L36" s="603"/>
      <c r="M36" s="603"/>
      <c r="N36" s="603"/>
      <c r="O36" s="603"/>
      <c r="P36" s="603"/>
      <c r="Q36" s="603"/>
      <c r="R36" s="603"/>
      <c r="S36" s="603"/>
      <c r="T36" s="603"/>
      <c r="U36" s="604"/>
    </row>
    <row r="37" spans="2:21" ht="18" thickBot="1" x14ac:dyDescent="0.45">
      <c r="B37" s="588"/>
      <c r="C37" s="589"/>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88"/>
      <c r="C38" s="589"/>
      <c r="D38" s="453" t="s">
        <v>70</v>
      </c>
      <c r="E38" s="602" t="s">
        <v>342</v>
      </c>
      <c r="F38" s="603"/>
      <c r="G38" s="603"/>
      <c r="H38" s="603"/>
      <c r="I38" s="603"/>
      <c r="J38" s="603"/>
      <c r="K38" s="603"/>
      <c r="L38" s="603"/>
      <c r="M38" s="603"/>
      <c r="N38" s="603"/>
      <c r="O38" s="603"/>
      <c r="P38" s="603"/>
      <c r="Q38" s="603"/>
      <c r="R38" s="603"/>
      <c r="S38" s="603"/>
      <c r="T38" s="603"/>
      <c r="U38" s="604"/>
    </row>
    <row r="39" spans="2:21" ht="18" thickBot="1" x14ac:dyDescent="0.45">
      <c r="B39" s="588"/>
      <c r="C39" s="589"/>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0"/>
      <c r="C40" s="591"/>
      <c r="D40" s="453" t="s">
        <v>6</v>
      </c>
      <c r="E40" s="602" t="s">
        <v>344</v>
      </c>
      <c r="F40" s="603"/>
      <c r="G40" s="603"/>
      <c r="H40" s="603"/>
      <c r="I40" s="603"/>
      <c r="J40" s="603"/>
      <c r="K40" s="603"/>
      <c r="L40" s="603"/>
      <c r="M40" s="603"/>
      <c r="N40" s="603"/>
      <c r="O40" s="603"/>
      <c r="P40" s="603"/>
      <c r="Q40" s="603"/>
      <c r="R40" s="603"/>
      <c r="S40" s="603"/>
      <c r="T40" s="603"/>
      <c r="U40" s="604"/>
    </row>
    <row r="41" spans="2:21" ht="18" thickBot="1" x14ac:dyDescent="0.45">
      <c r="B41" s="586" t="s">
        <v>16</v>
      </c>
      <c r="C41" s="587"/>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88"/>
      <c r="C42" s="589"/>
      <c r="D42" s="453" t="s">
        <v>111</v>
      </c>
      <c r="E42" s="602" t="s">
        <v>356</v>
      </c>
      <c r="F42" s="603"/>
      <c r="G42" s="603"/>
      <c r="H42" s="603"/>
      <c r="I42" s="603"/>
      <c r="J42" s="603"/>
      <c r="K42" s="603"/>
      <c r="L42" s="603"/>
      <c r="M42" s="603"/>
      <c r="N42" s="603"/>
      <c r="O42" s="603"/>
      <c r="P42" s="603"/>
      <c r="Q42" s="603"/>
      <c r="R42" s="603"/>
      <c r="S42" s="603"/>
      <c r="T42" s="603"/>
      <c r="U42" s="604"/>
    </row>
    <row r="43" spans="2:21" ht="18" thickBot="1" x14ac:dyDescent="0.45">
      <c r="B43" s="588"/>
      <c r="C43" s="589"/>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88"/>
      <c r="C44" s="589"/>
      <c r="D44" s="453" t="s">
        <v>112</v>
      </c>
      <c r="E44" s="602" t="s">
        <v>358</v>
      </c>
      <c r="F44" s="603"/>
      <c r="G44" s="603"/>
      <c r="H44" s="603"/>
      <c r="I44" s="603"/>
      <c r="J44" s="603"/>
      <c r="K44" s="603"/>
      <c r="L44" s="603"/>
      <c r="M44" s="603"/>
      <c r="N44" s="603"/>
      <c r="O44" s="603"/>
      <c r="P44" s="603"/>
      <c r="Q44" s="603"/>
      <c r="R44" s="603"/>
      <c r="S44" s="603"/>
      <c r="T44" s="603"/>
      <c r="U44" s="604"/>
    </row>
    <row r="45" spans="2:21" ht="18" thickBot="1" x14ac:dyDescent="0.45">
      <c r="B45" s="588"/>
      <c r="C45" s="589"/>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88"/>
      <c r="C46" s="589"/>
      <c r="D46" s="453" t="s">
        <v>7</v>
      </c>
      <c r="E46" s="602" t="s">
        <v>360</v>
      </c>
      <c r="F46" s="603"/>
      <c r="G46" s="603"/>
      <c r="H46" s="603"/>
      <c r="I46" s="603"/>
      <c r="J46" s="603"/>
      <c r="K46" s="603"/>
      <c r="L46" s="603"/>
      <c r="M46" s="603"/>
      <c r="N46" s="603"/>
      <c r="O46" s="603"/>
      <c r="P46" s="603"/>
      <c r="Q46" s="603"/>
      <c r="R46" s="603"/>
      <c r="S46" s="603"/>
      <c r="T46" s="603"/>
      <c r="U46" s="604"/>
    </row>
    <row r="47" spans="2:21" ht="18" thickBot="1" x14ac:dyDescent="0.45">
      <c r="B47" s="588"/>
      <c r="C47" s="589"/>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88"/>
      <c r="C48" s="589"/>
      <c r="D48" s="453" t="s">
        <v>18</v>
      </c>
      <c r="E48" s="602" t="s">
        <v>362</v>
      </c>
      <c r="F48" s="603"/>
      <c r="G48" s="603"/>
      <c r="H48" s="603"/>
      <c r="I48" s="603"/>
      <c r="J48" s="603"/>
      <c r="K48" s="603"/>
      <c r="L48" s="603"/>
      <c r="M48" s="603"/>
      <c r="N48" s="603"/>
      <c r="O48" s="603"/>
      <c r="P48" s="603"/>
      <c r="Q48" s="603"/>
      <c r="R48" s="603"/>
      <c r="S48" s="603"/>
      <c r="T48" s="603"/>
      <c r="U48" s="604"/>
    </row>
    <row r="49" spans="2:21" ht="29.25" thickBot="1" x14ac:dyDescent="0.45">
      <c r="B49" s="588"/>
      <c r="C49" s="589"/>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86" t="s">
        <v>115</v>
      </c>
      <c r="C50" s="587"/>
      <c r="D50" s="453" t="s">
        <v>114</v>
      </c>
      <c r="E50" s="602" t="s">
        <v>364</v>
      </c>
      <c r="F50" s="603"/>
      <c r="G50" s="603"/>
      <c r="H50" s="603"/>
      <c r="I50" s="603"/>
      <c r="J50" s="603"/>
      <c r="K50" s="603"/>
      <c r="L50" s="603"/>
      <c r="M50" s="603"/>
      <c r="N50" s="603"/>
      <c r="O50" s="603"/>
      <c r="P50" s="603"/>
      <c r="Q50" s="603"/>
      <c r="R50" s="603"/>
      <c r="S50" s="603"/>
      <c r="T50" s="603"/>
      <c r="U50" s="604"/>
    </row>
    <row r="51" spans="2:21" ht="18" thickBot="1" x14ac:dyDescent="0.45">
      <c r="B51" s="588"/>
      <c r="C51" s="589"/>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88"/>
      <c r="C52" s="589"/>
      <c r="D52" s="453" t="s">
        <v>34</v>
      </c>
      <c r="E52" s="602" t="s">
        <v>366</v>
      </c>
      <c r="F52" s="603"/>
      <c r="G52" s="603"/>
      <c r="H52" s="603"/>
      <c r="I52" s="603"/>
      <c r="J52" s="603"/>
      <c r="K52" s="603"/>
      <c r="L52" s="603"/>
      <c r="M52" s="603"/>
      <c r="N52" s="603"/>
      <c r="O52" s="603"/>
      <c r="P52" s="603"/>
      <c r="Q52" s="603"/>
      <c r="R52" s="603"/>
      <c r="S52" s="603"/>
      <c r="T52" s="603"/>
      <c r="U52" s="604"/>
    </row>
    <row r="53" spans="2:21" ht="18" thickBot="1" x14ac:dyDescent="0.45">
      <c r="B53" s="588"/>
      <c r="C53" s="589"/>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88"/>
      <c r="C54" s="589"/>
      <c r="D54" s="453" t="s">
        <v>117</v>
      </c>
      <c r="E54" s="602" t="s">
        <v>368</v>
      </c>
      <c r="F54" s="603"/>
      <c r="G54" s="603"/>
      <c r="H54" s="603"/>
      <c r="I54" s="603"/>
      <c r="J54" s="603"/>
      <c r="K54" s="603"/>
      <c r="L54" s="603"/>
      <c r="M54" s="603"/>
      <c r="N54" s="603"/>
      <c r="O54" s="603"/>
      <c r="P54" s="603"/>
      <c r="Q54" s="603"/>
      <c r="R54" s="603"/>
      <c r="S54" s="603"/>
      <c r="T54" s="603"/>
      <c r="U54" s="604"/>
    </row>
    <row r="55" spans="2:21" ht="18" thickBot="1" x14ac:dyDescent="0.45">
      <c r="B55" s="588"/>
      <c r="C55" s="589"/>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88"/>
      <c r="C56" s="589"/>
      <c r="D56" s="453" t="s">
        <v>119</v>
      </c>
      <c r="E56" s="602" t="s">
        <v>370</v>
      </c>
      <c r="F56" s="603"/>
      <c r="G56" s="603"/>
      <c r="H56" s="603"/>
      <c r="I56" s="603"/>
      <c r="J56" s="603"/>
      <c r="K56" s="603"/>
      <c r="L56" s="603"/>
      <c r="M56" s="603"/>
      <c r="N56" s="603"/>
      <c r="O56" s="603"/>
      <c r="P56" s="603"/>
      <c r="Q56" s="603"/>
      <c r="R56" s="603"/>
      <c r="S56" s="603"/>
      <c r="T56" s="603"/>
      <c r="U56" s="604"/>
    </row>
    <row r="57" spans="2:21" ht="18" thickBot="1" x14ac:dyDescent="0.45">
      <c r="B57" s="588"/>
      <c r="C57" s="589"/>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88"/>
      <c r="C58" s="589"/>
      <c r="D58" s="453" t="s">
        <v>121</v>
      </c>
      <c r="E58" s="602" t="s">
        <v>371</v>
      </c>
      <c r="F58" s="603"/>
      <c r="G58" s="603"/>
      <c r="H58" s="603"/>
      <c r="I58" s="603"/>
      <c r="J58" s="603"/>
      <c r="K58" s="603"/>
      <c r="L58" s="603"/>
      <c r="M58" s="603"/>
      <c r="N58" s="603"/>
      <c r="O58" s="603"/>
      <c r="P58" s="603"/>
      <c r="Q58" s="603"/>
      <c r="R58" s="603"/>
      <c r="S58" s="603"/>
      <c r="T58" s="603"/>
      <c r="U58" s="604"/>
    </row>
    <row r="59" spans="2:21" ht="36.75" customHeight="1" thickBot="1" x14ac:dyDescent="0.45">
      <c r="B59" s="588"/>
      <c r="C59" s="589"/>
      <c r="D59" s="448" t="s">
        <v>122</v>
      </c>
      <c r="E59" s="617" t="s">
        <v>372</v>
      </c>
      <c r="F59" s="618"/>
      <c r="G59" s="618"/>
      <c r="H59" s="618"/>
      <c r="I59" s="618"/>
      <c r="J59" s="618"/>
      <c r="K59" s="618"/>
      <c r="L59" s="618"/>
      <c r="M59" s="618"/>
      <c r="N59" s="618"/>
      <c r="O59" s="618"/>
      <c r="P59" s="618"/>
      <c r="Q59" s="618"/>
      <c r="R59" s="618"/>
      <c r="S59" s="618"/>
      <c r="T59" s="618"/>
      <c r="U59" s="619"/>
    </row>
    <row r="60" spans="2:21" ht="18" thickBot="1" x14ac:dyDescent="0.45">
      <c r="B60" s="588"/>
      <c r="C60" s="589"/>
      <c r="D60" s="453" t="s">
        <v>61</v>
      </c>
      <c r="E60" s="602" t="s">
        <v>373</v>
      </c>
      <c r="F60" s="603"/>
      <c r="G60" s="603"/>
      <c r="H60" s="603"/>
      <c r="I60" s="603"/>
      <c r="J60" s="603"/>
      <c r="K60" s="603"/>
      <c r="L60" s="603"/>
      <c r="M60" s="603"/>
      <c r="N60" s="603"/>
      <c r="O60" s="603"/>
      <c r="P60" s="603"/>
      <c r="Q60" s="603"/>
      <c r="R60" s="603"/>
      <c r="S60" s="603"/>
      <c r="T60" s="603"/>
      <c r="U60" s="604"/>
    </row>
    <row r="61" spans="2:21" ht="18" thickBot="1" x14ac:dyDescent="0.45">
      <c r="B61" s="588"/>
      <c r="C61" s="589"/>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88"/>
      <c r="C62" s="589"/>
      <c r="D62" s="453" t="s">
        <v>123</v>
      </c>
      <c r="E62" s="602" t="s">
        <v>375</v>
      </c>
      <c r="F62" s="603"/>
      <c r="G62" s="603"/>
      <c r="H62" s="603"/>
      <c r="I62" s="603"/>
      <c r="J62" s="603"/>
      <c r="K62" s="603"/>
      <c r="L62" s="603"/>
      <c r="M62" s="603"/>
      <c r="N62" s="603"/>
      <c r="O62" s="603"/>
      <c r="P62" s="603"/>
      <c r="Q62" s="603"/>
      <c r="R62" s="603"/>
      <c r="S62" s="603"/>
      <c r="T62" s="603"/>
      <c r="U62" s="604"/>
    </row>
    <row r="63" spans="2:21" ht="43.5" thickBot="1" x14ac:dyDescent="0.45">
      <c r="B63" s="588"/>
      <c r="C63" s="589"/>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88"/>
      <c r="C64" s="589"/>
      <c r="D64" s="450" t="s">
        <v>125</v>
      </c>
      <c r="E64" s="602" t="s">
        <v>376</v>
      </c>
      <c r="F64" s="603"/>
      <c r="G64" s="603"/>
      <c r="H64" s="603"/>
      <c r="I64" s="603"/>
      <c r="J64" s="603"/>
      <c r="K64" s="603"/>
      <c r="L64" s="603"/>
      <c r="M64" s="603"/>
      <c r="N64" s="603"/>
      <c r="O64" s="603"/>
      <c r="P64" s="603"/>
      <c r="Q64" s="603"/>
      <c r="R64" s="603"/>
      <c r="S64" s="603"/>
      <c r="T64" s="603"/>
      <c r="U64" s="604"/>
    </row>
    <row r="65" spans="2:21" ht="18" thickBot="1" x14ac:dyDescent="0.45">
      <c r="B65" s="588"/>
      <c r="C65" s="589"/>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88"/>
      <c r="C66" s="589"/>
      <c r="D66" s="453" t="s">
        <v>12</v>
      </c>
      <c r="E66" s="602" t="s">
        <v>377</v>
      </c>
      <c r="F66" s="603"/>
      <c r="G66" s="603"/>
      <c r="H66" s="603"/>
      <c r="I66" s="603"/>
      <c r="J66" s="603"/>
      <c r="K66" s="603"/>
      <c r="L66" s="603"/>
      <c r="M66" s="603"/>
      <c r="N66" s="603"/>
      <c r="O66" s="603"/>
      <c r="P66" s="603"/>
      <c r="Q66" s="603"/>
      <c r="R66" s="603"/>
      <c r="S66" s="603"/>
      <c r="T66" s="603"/>
      <c r="U66" s="604"/>
    </row>
    <row r="67" spans="2:21" ht="18" thickBot="1" x14ac:dyDescent="0.45">
      <c r="B67" s="588"/>
      <c r="C67" s="589"/>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88"/>
      <c r="C68" s="589"/>
      <c r="D68" s="453" t="s">
        <v>234</v>
      </c>
      <c r="E68" s="602" t="s">
        <v>379</v>
      </c>
      <c r="F68" s="603"/>
      <c r="G68" s="603"/>
      <c r="H68" s="603"/>
      <c r="I68" s="603"/>
      <c r="J68" s="603"/>
      <c r="K68" s="603"/>
      <c r="L68" s="603"/>
      <c r="M68" s="603"/>
      <c r="N68" s="603"/>
      <c r="O68" s="603"/>
      <c r="P68" s="603"/>
      <c r="Q68" s="603"/>
      <c r="R68" s="603"/>
      <c r="S68" s="603"/>
      <c r="T68" s="603"/>
      <c r="U68" s="604"/>
    </row>
    <row r="69" spans="2:21" ht="18" thickBot="1" x14ac:dyDescent="0.45">
      <c r="B69" s="588"/>
      <c r="C69" s="589"/>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88"/>
      <c r="C70" s="589"/>
      <c r="D70" s="453" t="s">
        <v>127</v>
      </c>
      <c r="E70" s="602" t="s">
        <v>381</v>
      </c>
      <c r="F70" s="603"/>
      <c r="G70" s="603"/>
      <c r="H70" s="603"/>
      <c r="I70" s="603"/>
      <c r="J70" s="603"/>
      <c r="K70" s="603"/>
      <c r="L70" s="603"/>
      <c r="M70" s="603"/>
      <c r="N70" s="603"/>
      <c r="O70" s="603"/>
      <c r="P70" s="603"/>
      <c r="Q70" s="603"/>
      <c r="R70" s="603"/>
      <c r="S70" s="603"/>
      <c r="T70" s="603"/>
      <c r="U70" s="604"/>
    </row>
    <row r="71" spans="2:21" ht="18" thickBot="1" x14ac:dyDescent="0.45">
      <c r="B71" s="588"/>
      <c r="C71" s="589"/>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88"/>
      <c r="C72" s="589"/>
      <c r="D72" s="453" t="s">
        <v>129</v>
      </c>
      <c r="E72" s="602" t="s">
        <v>383</v>
      </c>
      <c r="F72" s="603"/>
      <c r="G72" s="603"/>
      <c r="H72" s="603"/>
      <c r="I72" s="603"/>
      <c r="J72" s="603"/>
      <c r="K72" s="603"/>
      <c r="L72" s="603"/>
      <c r="M72" s="603"/>
      <c r="N72" s="603"/>
      <c r="O72" s="603"/>
      <c r="P72" s="603"/>
      <c r="Q72" s="603"/>
      <c r="R72" s="603"/>
      <c r="S72" s="603"/>
      <c r="T72" s="603"/>
      <c r="U72" s="604"/>
    </row>
    <row r="73" spans="2:21" ht="18" thickBot="1" x14ac:dyDescent="0.45">
      <c r="B73" s="588"/>
      <c r="C73" s="589"/>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88"/>
      <c r="C74" s="589"/>
      <c r="D74" s="453" t="s">
        <v>131</v>
      </c>
      <c r="E74" s="602" t="s">
        <v>385</v>
      </c>
      <c r="F74" s="603"/>
      <c r="G74" s="603"/>
      <c r="H74" s="603"/>
      <c r="I74" s="603"/>
      <c r="J74" s="603"/>
      <c r="K74" s="603"/>
      <c r="L74" s="603"/>
      <c r="M74" s="603"/>
      <c r="N74" s="603"/>
      <c r="O74" s="603"/>
      <c r="P74" s="603"/>
      <c r="Q74" s="603"/>
      <c r="R74" s="603"/>
      <c r="S74" s="603"/>
      <c r="T74" s="603"/>
      <c r="U74" s="604"/>
    </row>
    <row r="75" spans="2:21" ht="18" thickBot="1" x14ac:dyDescent="0.45">
      <c r="B75" s="588"/>
      <c r="C75" s="589"/>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88"/>
      <c r="C76" s="589"/>
      <c r="D76" s="453" t="s">
        <v>133</v>
      </c>
      <c r="E76" s="602" t="s">
        <v>420</v>
      </c>
      <c r="F76" s="603"/>
      <c r="G76" s="603"/>
      <c r="H76" s="603"/>
      <c r="I76" s="603"/>
      <c r="J76" s="603"/>
      <c r="K76" s="603"/>
      <c r="L76" s="603"/>
      <c r="M76" s="603"/>
      <c r="N76" s="603"/>
      <c r="O76" s="603"/>
      <c r="P76" s="603"/>
      <c r="Q76" s="603"/>
      <c r="R76" s="603"/>
      <c r="S76" s="603"/>
      <c r="T76" s="603"/>
      <c r="U76" s="604"/>
    </row>
    <row r="77" spans="2:21" ht="18" thickBot="1" x14ac:dyDescent="0.45">
      <c r="B77" s="588"/>
      <c r="C77" s="589"/>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0"/>
      <c r="C78" s="591"/>
      <c r="D78" s="453" t="s">
        <v>135</v>
      </c>
      <c r="E78" s="602" t="s">
        <v>388</v>
      </c>
      <c r="F78" s="603"/>
      <c r="G78" s="603"/>
      <c r="H78" s="603"/>
      <c r="I78" s="603"/>
      <c r="J78" s="603"/>
      <c r="K78" s="603"/>
      <c r="L78" s="603"/>
      <c r="M78" s="603"/>
      <c r="N78" s="603"/>
      <c r="O78" s="603"/>
      <c r="P78" s="603"/>
      <c r="Q78" s="603"/>
      <c r="R78" s="603"/>
      <c r="S78" s="603"/>
      <c r="T78" s="603"/>
      <c r="U78" s="604"/>
    </row>
    <row r="79" spans="2:21" ht="18" thickBot="1" x14ac:dyDescent="0.45">
      <c r="B79" s="586" t="s">
        <v>8</v>
      </c>
      <c r="C79" s="587"/>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88"/>
      <c r="C80" s="589"/>
      <c r="D80" s="453" t="s">
        <v>68</v>
      </c>
      <c r="E80" s="602" t="s">
        <v>390</v>
      </c>
      <c r="F80" s="603"/>
      <c r="G80" s="603"/>
      <c r="H80" s="603"/>
      <c r="I80" s="603"/>
      <c r="J80" s="603"/>
      <c r="K80" s="603"/>
      <c r="L80" s="603"/>
      <c r="M80" s="603"/>
      <c r="N80" s="603"/>
      <c r="O80" s="603"/>
      <c r="P80" s="603"/>
      <c r="Q80" s="603"/>
      <c r="R80" s="603"/>
      <c r="S80" s="603"/>
      <c r="T80" s="603"/>
      <c r="U80" s="604"/>
    </row>
    <row r="81" spans="2:21" ht="18" thickBot="1" x14ac:dyDescent="0.45">
      <c r="B81" s="586" t="s">
        <v>24</v>
      </c>
      <c r="C81" s="587"/>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88"/>
      <c r="C82" s="589"/>
      <c r="D82" s="453" t="s">
        <v>136</v>
      </c>
      <c r="E82" s="602" t="s">
        <v>392</v>
      </c>
      <c r="F82" s="603"/>
      <c r="G82" s="603"/>
      <c r="H82" s="603"/>
      <c r="I82" s="603"/>
      <c r="J82" s="603"/>
      <c r="K82" s="603"/>
      <c r="L82" s="603"/>
      <c r="M82" s="603"/>
      <c r="N82" s="603"/>
      <c r="O82" s="603"/>
      <c r="P82" s="603"/>
      <c r="Q82" s="603"/>
      <c r="R82" s="603"/>
      <c r="S82" s="603"/>
      <c r="T82" s="603"/>
      <c r="U82" s="604"/>
    </row>
    <row r="83" spans="2:21" ht="18" thickBot="1" x14ac:dyDescent="0.45">
      <c r="B83" s="588"/>
      <c r="C83" s="589"/>
      <c r="D83" s="454" t="s">
        <v>137</v>
      </c>
      <c r="E83" s="614" t="s">
        <v>393</v>
      </c>
      <c r="F83" s="615"/>
      <c r="G83" s="615"/>
      <c r="H83" s="615"/>
      <c r="I83" s="615"/>
      <c r="J83" s="615"/>
      <c r="K83" s="615"/>
      <c r="L83" s="615"/>
      <c r="M83" s="615"/>
      <c r="N83" s="615"/>
      <c r="O83" s="615"/>
      <c r="P83" s="615"/>
      <c r="Q83" s="615"/>
      <c r="R83" s="615"/>
      <c r="S83" s="615"/>
      <c r="T83" s="615"/>
      <c r="U83" s="616"/>
    </row>
    <row r="84" spans="2:21" ht="18" thickBot="1" x14ac:dyDescent="0.45">
      <c r="B84" s="588"/>
      <c r="C84" s="589"/>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88"/>
      <c r="C85" s="589"/>
      <c r="D85" s="456" t="s">
        <v>292</v>
      </c>
      <c r="E85" s="605" t="s">
        <v>395</v>
      </c>
      <c r="F85" s="606"/>
      <c r="G85" s="606"/>
      <c r="H85" s="606"/>
      <c r="I85" s="606"/>
      <c r="J85" s="606"/>
      <c r="K85" s="606"/>
      <c r="L85" s="606"/>
      <c r="M85" s="606"/>
      <c r="N85" s="606"/>
      <c r="O85" s="606"/>
      <c r="P85" s="606"/>
      <c r="Q85" s="606"/>
      <c r="R85" s="606"/>
      <c r="S85" s="606"/>
      <c r="T85" s="606"/>
      <c r="U85" s="607"/>
    </row>
    <row r="86" spans="2:21" ht="18" thickBot="1" x14ac:dyDescent="0.45">
      <c r="B86" s="588"/>
      <c r="C86" s="589"/>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88"/>
      <c r="C87" s="589"/>
      <c r="D87" s="456" t="s">
        <v>35</v>
      </c>
      <c r="E87" s="605" t="s">
        <v>397</v>
      </c>
      <c r="F87" s="606"/>
      <c r="G87" s="606"/>
      <c r="H87" s="606"/>
      <c r="I87" s="606"/>
      <c r="J87" s="606"/>
      <c r="K87" s="606"/>
      <c r="L87" s="606"/>
      <c r="M87" s="606"/>
      <c r="N87" s="606"/>
      <c r="O87" s="606"/>
      <c r="P87" s="606"/>
      <c r="Q87" s="606"/>
      <c r="R87" s="606"/>
      <c r="S87" s="606"/>
      <c r="T87" s="606"/>
      <c r="U87" s="607"/>
    </row>
    <row r="88" spans="2:21" ht="18" thickBot="1" x14ac:dyDescent="0.45">
      <c r="B88" s="588"/>
      <c r="C88" s="589"/>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88"/>
      <c r="C89" s="589"/>
      <c r="D89" s="456" t="s">
        <v>140</v>
      </c>
      <c r="E89" s="605" t="s">
        <v>399</v>
      </c>
      <c r="F89" s="606"/>
      <c r="G89" s="606"/>
      <c r="H89" s="606"/>
      <c r="I89" s="606"/>
      <c r="J89" s="606"/>
      <c r="K89" s="606"/>
      <c r="L89" s="606"/>
      <c r="M89" s="606"/>
      <c r="N89" s="606"/>
      <c r="O89" s="606"/>
      <c r="P89" s="606"/>
      <c r="Q89" s="606"/>
      <c r="R89" s="606"/>
      <c r="S89" s="606"/>
      <c r="T89" s="606"/>
      <c r="U89" s="607"/>
    </row>
    <row r="90" spans="2:21" ht="18" thickBot="1" x14ac:dyDescent="0.45">
      <c r="B90" s="588"/>
      <c r="C90" s="589"/>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88"/>
      <c r="C91" s="589"/>
      <c r="D91" s="456" t="s">
        <v>142</v>
      </c>
      <c r="E91" s="605" t="s">
        <v>401</v>
      </c>
      <c r="F91" s="606"/>
      <c r="G91" s="606"/>
      <c r="H91" s="606"/>
      <c r="I91" s="606"/>
      <c r="J91" s="606"/>
      <c r="K91" s="606"/>
      <c r="L91" s="606"/>
      <c r="M91" s="606"/>
      <c r="N91" s="606"/>
      <c r="O91" s="606"/>
      <c r="P91" s="606"/>
      <c r="Q91" s="606"/>
      <c r="R91" s="606"/>
      <c r="S91" s="606"/>
      <c r="T91" s="606"/>
      <c r="U91" s="607"/>
    </row>
    <row r="92" spans="2:21" ht="18" thickBot="1" x14ac:dyDescent="0.45">
      <c r="B92" s="588"/>
      <c r="C92" s="589"/>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88"/>
      <c r="C93" s="589"/>
      <c r="D93" s="456" t="s">
        <v>143</v>
      </c>
      <c r="E93" s="605" t="s">
        <v>403</v>
      </c>
      <c r="F93" s="606"/>
      <c r="G93" s="606"/>
      <c r="H93" s="606"/>
      <c r="I93" s="606"/>
      <c r="J93" s="606"/>
      <c r="K93" s="606"/>
      <c r="L93" s="606"/>
      <c r="M93" s="606"/>
      <c r="N93" s="606"/>
      <c r="O93" s="606"/>
      <c r="P93" s="606"/>
      <c r="Q93" s="606"/>
      <c r="R93" s="606"/>
      <c r="S93" s="606"/>
      <c r="T93" s="606"/>
      <c r="U93" s="607"/>
    </row>
    <row r="94" spans="2:21" ht="18" thickBot="1" x14ac:dyDescent="0.45">
      <c r="B94" s="588"/>
      <c r="C94" s="589"/>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88"/>
      <c r="C95" s="589"/>
      <c r="D95" s="456" t="s">
        <v>145</v>
      </c>
      <c r="E95" s="605" t="s">
        <v>405</v>
      </c>
      <c r="F95" s="606"/>
      <c r="G95" s="606"/>
      <c r="H95" s="606"/>
      <c r="I95" s="606"/>
      <c r="J95" s="606"/>
      <c r="K95" s="606"/>
      <c r="L95" s="606"/>
      <c r="M95" s="606"/>
      <c r="N95" s="606"/>
      <c r="O95" s="606"/>
      <c r="P95" s="606"/>
      <c r="Q95" s="606"/>
      <c r="R95" s="606"/>
      <c r="S95" s="606"/>
      <c r="T95" s="606"/>
      <c r="U95" s="607"/>
    </row>
    <row r="96" spans="2:21" ht="18" thickBot="1" x14ac:dyDescent="0.45">
      <c r="B96" s="588"/>
      <c r="C96" s="589"/>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88"/>
      <c r="C97" s="589"/>
      <c r="D97" s="459" t="s">
        <v>293</v>
      </c>
      <c r="E97" s="611" t="s">
        <v>394</v>
      </c>
      <c r="F97" s="612"/>
      <c r="G97" s="612"/>
      <c r="H97" s="612"/>
      <c r="I97" s="612"/>
      <c r="J97" s="612"/>
      <c r="K97" s="612"/>
      <c r="L97" s="612"/>
      <c r="M97" s="612"/>
      <c r="N97" s="612"/>
      <c r="O97" s="612"/>
      <c r="P97" s="612"/>
      <c r="Q97" s="612"/>
      <c r="R97" s="612"/>
      <c r="S97" s="612"/>
      <c r="T97" s="612"/>
      <c r="U97" s="613"/>
    </row>
    <row r="98" spans="2:21" ht="18" thickBot="1" x14ac:dyDescent="0.45">
      <c r="B98" s="588"/>
      <c r="C98" s="589"/>
      <c r="D98" s="453" t="s">
        <v>294</v>
      </c>
      <c r="E98" s="602" t="s">
        <v>395</v>
      </c>
      <c r="F98" s="603"/>
      <c r="G98" s="603"/>
      <c r="H98" s="603"/>
      <c r="I98" s="603"/>
      <c r="J98" s="603"/>
      <c r="K98" s="603"/>
      <c r="L98" s="603"/>
      <c r="M98" s="603"/>
      <c r="N98" s="603"/>
      <c r="O98" s="603"/>
      <c r="P98" s="603"/>
      <c r="Q98" s="603"/>
      <c r="R98" s="603"/>
      <c r="S98" s="603"/>
      <c r="T98" s="603"/>
      <c r="U98" s="604"/>
    </row>
    <row r="99" spans="2:21" ht="18" thickBot="1" x14ac:dyDescent="0.45">
      <c r="B99" s="588"/>
      <c r="C99" s="589"/>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88"/>
      <c r="C100" s="589"/>
      <c r="D100" s="453" t="s">
        <v>36</v>
      </c>
      <c r="E100" s="602" t="s">
        <v>407</v>
      </c>
      <c r="F100" s="603"/>
      <c r="G100" s="603"/>
      <c r="H100" s="603"/>
      <c r="I100" s="603"/>
      <c r="J100" s="603"/>
      <c r="K100" s="603"/>
      <c r="L100" s="603"/>
      <c r="M100" s="603"/>
      <c r="N100" s="603"/>
      <c r="O100" s="603"/>
      <c r="P100" s="603"/>
      <c r="Q100" s="603"/>
      <c r="R100" s="603"/>
      <c r="S100" s="603"/>
      <c r="T100" s="603"/>
      <c r="U100" s="604"/>
    </row>
    <row r="101" spans="2:21" ht="18" thickBot="1" x14ac:dyDescent="0.45">
      <c r="B101" s="588"/>
      <c r="C101" s="589"/>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88"/>
      <c r="C102" s="589"/>
      <c r="D102" s="453" t="s">
        <v>149</v>
      </c>
      <c r="E102" s="602" t="s">
        <v>399</v>
      </c>
      <c r="F102" s="603"/>
      <c r="G102" s="603"/>
      <c r="H102" s="603"/>
      <c r="I102" s="603"/>
      <c r="J102" s="603"/>
      <c r="K102" s="603"/>
      <c r="L102" s="603"/>
      <c r="M102" s="603"/>
      <c r="N102" s="603"/>
      <c r="O102" s="603"/>
      <c r="P102" s="603"/>
      <c r="Q102" s="603"/>
      <c r="R102" s="603"/>
      <c r="S102" s="603"/>
      <c r="T102" s="603"/>
      <c r="U102" s="604"/>
    </row>
    <row r="103" spans="2:21" ht="18" thickBot="1" x14ac:dyDescent="0.45">
      <c r="B103" s="588"/>
      <c r="C103" s="589"/>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88"/>
      <c r="C104" s="589"/>
      <c r="D104" s="453" t="s">
        <v>142</v>
      </c>
      <c r="E104" s="602" t="s">
        <v>401</v>
      </c>
      <c r="F104" s="603"/>
      <c r="G104" s="603"/>
      <c r="H104" s="603"/>
      <c r="I104" s="603"/>
      <c r="J104" s="603"/>
      <c r="K104" s="603"/>
      <c r="L104" s="603"/>
      <c r="M104" s="603"/>
      <c r="N104" s="603"/>
      <c r="O104" s="603"/>
      <c r="P104" s="603"/>
      <c r="Q104" s="603"/>
      <c r="R104" s="603"/>
      <c r="S104" s="603"/>
      <c r="T104" s="603"/>
      <c r="U104" s="604"/>
    </row>
    <row r="105" spans="2:21" ht="18" thickBot="1" x14ac:dyDescent="0.45">
      <c r="B105" s="588"/>
      <c r="C105" s="589"/>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88"/>
      <c r="C106" s="589"/>
      <c r="D106" s="453" t="s">
        <v>151</v>
      </c>
      <c r="E106" s="602" t="s">
        <v>403</v>
      </c>
      <c r="F106" s="603"/>
      <c r="G106" s="603"/>
      <c r="H106" s="603"/>
      <c r="I106" s="603"/>
      <c r="J106" s="603"/>
      <c r="K106" s="603"/>
      <c r="L106" s="603"/>
      <c r="M106" s="603"/>
      <c r="N106" s="603"/>
      <c r="O106" s="603"/>
      <c r="P106" s="603"/>
      <c r="Q106" s="603"/>
      <c r="R106" s="603"/>
      <c r="S106" s="603"/>
      <c r="T106" s="603"/>
      <c r="U106" s="604"/>
    </row>
    <row r="107" spans="2:21" ht="18" thickBot="1" x14ac:dyDescent="0.45">
      <c r="B107" s="588"/>
      <c r="C107" s="589"/>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88"/>
      <c r="C108" s="589"/>
      <c r="D108" s="453" t="s">
        <v>153</v>
      </c>
      <c r="E108" s="602" t="s">
        <v>405</v>
      </c>
      <c r="F108" s="603"/>
      <c r="G108" s="603"/>
      <c r="H108" s="603"/>
      <c r="I108" s="603"/>
      <c r="J108" s="603"/>
      <c r="K108" s="603"/>
      <c r="L108" s="603"/>
      <c r="M108" s="603"/>
      <c r="N108" s="603"/>
      <c r="O108" s="603"/>
      <c r="P108" s="603"/>
      <c r="Q108" s="603"/>
      <c r="R108" s="603"/>
      <c r="S108" s="603"/>
      <c r="T108" s="603"/>
      <c r="U108" s="604"/>
    </row>
    <row r="109" spans="2:21" ht="18" thickBot="1" x14ac:dyDescent="0.45">
      <c r="B109" s="588"/>
      <c r="C109" s="589"/>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88"/>
      <c r="C110" s="589"/>
      <c r="D110" s="453" t="s">
        <v>295</v>
      </c>
      <c r="E110" s="602" t="s">
        <v>394</v>
      </c>
      <c r="F110" s="603"/>
      <c r="G110" s="603"/>
      <c r="H110" s="603"/>
      <c r="I110" s="603"/>
      <c r="J110" s="603"/>
      <c r="K110" s="603"/>
      <c r="L110" s="603"/>
      <c r="M110" s="603"/>
      <c r="N110" s="603"/>
      <c r="O110" s="603"/>
      <c r="P110" s="603"/>
      <c r="Q110" s="603"/>
      <c r="R110" s="603"/>
      <c r="S110" s="603"/>
      <c r="T110" s="603"/>
      <c r="U110" s="604"/>
    </row>
    <row r="111" spans="2:21" ht="18" thickBot="1" x14ac:dyDescent="0.45">
      <c r="B111" s="588"/>
      <c r="C111" s="589"/>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88"/>
      <c r="C112" s="589"/>
      <c r="D112" s="453" t="s">
        <v>155</v>
      </c>
      <c r="E112" s="602" t="s">
        <v>396</v>
      </c>
      <c r="F112" s="603"/>
      <c r="G112" s="603"/>
      <c r="H112" s="603"/>
      <c r="I112" s="603"/>
      <c r="J112" s="603"/>
      <c r="K112" s="603"/>
      <c r="L112" s="603"/>
      <c r="M112" s="603"/>
      <c r="N112" s="603"/>
      <c r="O112" s="603"/>
      <c r="P112" s="603"/>
      <c r="Q112" s="603"/>
      <c r="R112" s="603"/>
      <c r="S112" s="603"/>
      <c r="T112" s="603"/>
      <c r="U112" s="604"/>
    </row>
    <row r="113" spans="2:21" ht="18" thickBot="1" x14ac:dyDescent="0.45">
      <c r="B113" s="588"/>
      <c r="C113" s="589"/>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88"/>
      <c r="C114" s="589"/>
      <c r="D114" s="453" t="s">
        <v>156</v>
      </c>
      <c r="E114" s="602" t="s">
        <v>398</v>
      </c>
      <c r="F114" s="603"/>
      <c r="G114" s="603"/>
      <c r="H114" s="603"/>
      <c r="I114" s="603"/>
      <c r="J114" s="603"/>
      <c r="K114" s="603"/>
      <c r="L114" s="603"/>
      <c r="M114" s="603"/>
      <c r="N114" s="603"/>
      <c r="O114" s="603"/>
      <c r="P114" s="603"/>
      <c r="Q114" s="603"/>
      <c r="R114" s="603"/>
      <c r="S114" s="603"/>
      <c r="T114" s="603"/>
      <c r="U114" s="604"/>
    </row>
    <row r="115" spans="2:21" ht="18" thickBot="1" x14ac:dyDescent="0.45">
      <c r="B115" s="588"/>
      <c r="C115" s="589"/>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88"/>
      <c r="C116" s="589"/>
      <c r="D116" s="453" t="s">
        <v>158</v>
      </c>
      <c r="E116" s="602" t="s">
        <v>400</v>
      </c>
      <c r="F116" s="603"/>
      <c r="G116" s="603"/>
      <c r="H116" s="603"/>
      <c r="I116" s="603"/>
      <c r="J116" s="603"/>
      <c r="K116" s="603"/>
      <c r="L116" s="603"/>
      <c r="M116" s="603"/>
      <c r="N116" s="603"/>
      <c r="O116" s="603"/>
      <c r="P116" s="603"/>
      <c r="Q116" s="603"/>
      <c r="R116" s="603"/>
      <c r="S116" s="603"/>
      <c r="T116" s="603"/>
      <c r="U116" s="604"/>
    </row>
    <row r="117" spans="2:21" ht="18" thickBot="1" x14ac:dyDescent="0.45">
      <c r="B117" s="588"/>
      <c r="C117" s="589"/>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88"/>
      <c r="C118" s="589"/>
      <c r="D118" s="453" t="s">
        <v>43</v>
      </c>
      <c r="E118" s="602" t="s">
        <v>402</v>
      </c>
      <c r="F118" s="603"/>
      <c r="G118" s="603"/>
      <c r="H118" s="603"/>
      <c r="I118" s="603"/>
      <c r="J118" s="603"/>
      <c r="K118" s="603"/>
      <c r="L118" s="603"/>
      <c r="M118" s="603"/>
      <c r="N118" s="603"/>
      <c r="O118" s="603"/>
      <c r="P118" s="603"/>
      <c r="Q118" s="603"/>
      <c r="R118" s="603"/>
      <c r="S118" s="603"/>
      <c r="T118" s="603"/>
      <c r="U118" s="604"/>
    </row>
    <row r="119" spans="2:21" ht="18" thickBot="1" x14ac:dyDescent="0.45">
      <c r="B119" s="588"/>
      <c r="C119" s="589"/>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88"/>
      <c r="C120" s="589"/>
      <c r="D120" s="453" t="s">
        <v>160</v>
      </c>
      <c r="E120" s="602" t="s">
        <v>404</v>
      </c>
      <c r="F120" s="603"/>
      <c r="G120" s="603"/>
      <c r="H120" s="603"/>
      <c r="I120" s="603"/>
      <c r="J120" s="603"/>
      <c r="K120" s="603"/>
      <c r="L120" s="603"/>
      <c r="M120" s="603"/>
      <c r="N120" s="603"/>
      <c r="O120" s="603"/>
      <c r="P120" s="603"/>
      <c r="Q120" s="603"/>
      <c r="R120" s="603"/>
      <c r="S120" s="603"/>
      <c r="T120" s="603"/>
      <c r="U120" s="604"/>
    </row>
    <row r="121" spans="2:21" ht="18" thickBot="1" x14ac:dyDescent="0.45">
      <c r="B121" s="588"/>
      <c r="C121" s="589"/>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88"/>
      <c r="C122" s="589"/>
      <c r="D122" s="453" t="s">
        <v>162</v>
      </c>
      <c r="E122" s="602" t="s">
        <v>406</v>
      </c>
      <c r="F122" s="603"/>
      <c r="G122" s="603"/>
      <c r="H122" s="603"/>
      <c r="I122" s="603"/>
      <c r="J122" s="603"/>
      <c r="K122" s="603"/>
      <c r="L122" s="603"/>
      <c r="M122" s="603"/>
      <c r="N122" s="603"/>
      <c r="O122" s="603"/>
      <c r="P122" s="603"/>
      <c r="Q122" s="603"/>
      <c r="R122" s="603"/>
      <c r="S122" s="603"/>
      <c r="T122" s="603"/>
      <c r="U122" s="604"/>
    </row>
    <row r="123" spans="2:21" ht="18" thickBot="1" x14ac:dyDescent="0.45">
      <c r="B123" s="588"/>
      <c r="C123" s="589"/>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88"/>
      <c r="C124" s="589"/>
      <c r="D124" s="453" t="s">
        <v>298</v>
      </c>
      <c r="E124" s="602" t="s">
        <v>396</v>
      </c>
      <c r="F124" s="603"/>
      <c r="G124" s="603"/>
      <c r="H124" s="603"/>
      <c r="I124" s="603"/>
      <c r="J124" s="603"/>
      <c r="K124" s="603"/>
      <c r="L124" s="603"/>
      <c r="M124" s="603"/>
      <c r="N124" s="603"/>
      <c r="O124" s="603"/>
      <c r="P124" s="603"/>
      <c r="Q124" s="603"/>
      <c r="R124" s="603"/>
      <c r="S124" s="603"/>
      <c r="T124" s="603"/>
      <c r="U124" s="604"/>
    </row>
    <row r="125" spans="2:21" ht="18" thickBot="1" x14ac:dyDescent="0.45">
      <c r="B125" s="588"/>
      <c r="C125" s="589"/>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88"/>
      <c r="C126" s="589"/>
      <c r="D126" s="453" t="s">
        <v>164</v>
      </c>
      <c r="E126" s="602" t="s">
        <v>398</v>
      </c>
      <c r="F126" s="603"/>
      <c r="G126" s="603"/>
      <c r="H126" s="603"/>
      <c r="I126" s="603"/>
      <c r="J126" s="603"/>
      <c r="K126" s="603"/>
      <c r="L126" s="603"/>
      <c r="M126" s="603"/>
      <c r="N126" s="603"/>
      <c r="O126" s="603"/>
      <c r="P126" s="603"/>
      <c r="Q126" s="603"/>
      <c r="R126" s="603"/>
      <c r="S126" s="603"/>
      <c r="T126" s="603"/>
      <c r="U126" s="604"/>
    </row>
    <row r="127" spans="2:21" ht="18" thickBot="1" x14ac:dyDescent="0.45">
      <c r="B127" s="588"/>
      <c r="C127" s="589"/>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88"/>
      <c r="C128" s="589"/>
      <c r="D128" s="453" t="s">
        <v>166</v>
      </c>
      <c r="E128" s="602" t="s">
        <v>400</v>
      </c>
      <c r="F128" s="603"/>
      <c r="G128" s="603"/>
      <c r="H128" s="603"/>
      <c r="I128" s="603"/>
      <c r="J128" s="603"/>
      <c r="K128" s="603"/>
      <c r="L128" s="603"/>
      <c r="M128" s="603"/>
      <c r="N128" s="603"/>
      <c r="O128" s="603"/>
      <c r="P128" s="603"/>
      <c r="Q128" s="603"/>
      <c r="R128" s="603"/>
      <c r="S128" s="603"/>
      <c r="T128" s="603"/>
      <c r="U128" s="604"/>
    </row>
    <row r="129" spans="2:21" ht="18" thickBot="1" x14ac:dyDescent="0.45">
      <c r="B129" s="588"/>
      <c r="C129" s="589"/>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88"/>
      <c r="C130" s="589"/>
      <c r="D130" s="453" t="s">
        <v>168</v>
      </c>
      <c r="E130" s="602" t="s">
        <v>402</v>
      </c>
      <c r="F130" s="603"/>
      <c r="G130" s="603"/>
      <c r="H130" s="603"/>
      <c r="I130" s="603"/>
      <c r="J130" s="603"/>
      <c r="K130" s="603"/>
      <c r="L130" s="603"/>
      <c r="M130" s="603"/>
      <c r="N130" s="603"/>
      <c r="O130" s="603"/>
      <c r="P130" s="603"/>
      <c r="Q130" s="603"/>
      <c r="R130" s="603"/>
      <c r="S130" s="603"/>
      <c r="T130" s="603"/>
      <c r="U130" s="604"/>
    </row>
    <row r="131" spans="2:21" ht="18" thickBot="1" x14ac:dyDescent="0.45">
      <c r="B131" s="590"/>
      <c r="C131" s="591"/>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86" t="s">
        <v>170</v>
      </c>
      <c r="C132" s="587"/>
      <c r="D132" s="453" t="s">
        <v>171</v>
      </c>
      <c r="E132" s="602" t="s">
        <v>410</v>
      </c>
      <c r="F132" s="603"/>
      <c r="G132" s="603"/>
      <c r="H132" s="603"/>
      <c r="I132" s="603"/>
      <c r="J132" s="603"/>
      <c r="K132" s="603"/>
      <c r="L132" s="603"/>
      <c r="M132" s="603"/>
      <c r="N132" s="603"/>
      <c r="O132" s="603"/>
      <c r="P132" s="603"/>
      <c r="Q132" s="603"/>
      <c r="R132" s="603"/>
      <c r="S132" s="603"/>
      <c r="T132" s="603"/>
      <c r="U132" s="604"/>
    </row>
    <row r="133" spans="2:21" ht="29.25" thickBot="1" x14ac:dyDescent="0.45">
      <c r="B133" s="588"/>
      <c r="C133" s="589"/>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88"/>
      <c r="C134" s="589"/>
      <c r="D134" s="453" t="s">
        <v>173</v>
      </c>
      <c r="E134" s="602" t="s">
        <v>412</v>
      </c>
      <c r="F134" s="603"/>
      <c r="G134" s="603"/>
      <c r="H134" s="603"/>
      <c r="I134" s="603"/>
      <c r="J134" s="603"/>
      <c r="K134" s="603"/>
      <c r="L134" s="603"/>
      <c r="M134" s="603"/>
      <c r="N134" s="603"/>
      <c r="O134" s="603"/>
      <c r="P134" s="603"/>
      <c r="Q134" s="603"/>
      <c r="R134" s="603"/>
      <c r="S134" s="603"/>
      <c r="T134" s="603"/>
      <c r="U134" s="604"/>
    </row>
    <row r="135" spans="2:21" ht="43.5" thickBot="1" x14ac:dyDescent="0.45">
      <c r="B135" s="590"/>
      <c r="C135" s="591"/>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86" t="s">
        <v>40</v>
      </c>
      <c r="C136" s="587"/>
      <c r="D136" s="453" t="s">
        <v>44</v>
      </c>
      <c r="E136" s="602" t="s">
        <v>399</v>
      </c>
      <c r="F136" s="603"/>
      <c r="G136" s="603"/>
      <c r="H136" s="603"/>
      <c r="I136" s="603"/>
      <c r="J136" s="603"/>
      <c r="K136" s="603"/>
      <c r="L136" s="603"/>
      <c r="M136" s="603"/>
      <c r="N136" s="603"/>
      <c r="O136" s="603"/>
      <c r="P136" s="603"/>
      <c r="Q136" s="603"/>
      <c r="R136" s="603"/>
      <c r="S136" s="603"/>
      <c r="T136" s="603"/>
      <c r="U136" s="604"/>
    </row>
    <row r="137" spans="2:21" ht="18" thickBot="1" x14ac:dyDescent="0.45">
      <c r="B137" s="588"/>
      <c r="C137" s="589"/>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88"/>
      <c r="C138" s="589"/>
      <c r="D138" s="453" t="s">
        <v>64</v>
      </c>
      <c r="E138" s="602" t="s">
        <v>415</v>
      </c>
      <c r="F138" s="603"/>
      <c r="G138" s="603"/>
      <c r="H138" s="603"/>
      <c r="I138" s="603"/>
      <c r="J138" s="603"/>
      <c r="K138" s="603"/>
      <c r="L138" s="603"/>
      <c r="M138" s="603"/>
      <c r="N138" s="603"/>
      <c r="O138" s="603"/>
      <c r="P138" s="603"/>
      <c r="Q138" s="603"/>
      <c r="R138" s="603"/>
      <c r="S138" s="603"/>
      <c r="T138" s="603"/>
      <c r="U138" s="604"/>
    </row>
    <row r="139" spans="2:21" ht="18" thickBot="1" x14ac:dyDescent="0.45">
      <c r="B139" s="588"/>
      <c r="C139" s="589"/>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88"/>
      <c r="C140" s="589"/>
      <c r="D140" s="453" t="s">
        <v>45</v>
      </c>
      <c r="E140" s="602" t="s">
        <v>399</v>
      </c>
      <c r="F140" s="603"/>
      <c r="G140" s="603"/>
      <c r="H140" s="603"/>
      <c r="I140" s="603"/>
      <c r="J140" s="603"/>
      <c r="K140" s="603"/>
      <c r="L140" s="603"/>
      <c r="M140" s="603"/>
      <c r="N140" s="603"/>
      <c r="O140" s="603"/>
      <c r="P140" s="603"/>
      <c r="Q140" s="603"/>
      <c r="R140" s="603"/>
      <c r="S140" s="603"/>
      <c r="T140" s="603"/>
      <c r="U140" s="604"/>
    </row>
    <row r="141" spans="2:21" ht="18" thickBot="1" x14ac:dyDescent="0.45">
      <c r="B141" s="588"/>
      <c r="C141" s="589"/>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88"/>
      <c r="C142" s="589"/>
      <c r="D142" s="453" t="s">
        <v>66</v>
      </c>
      <c r="E142" s="602" t="s">
        <v>415</v>
      </c>
      <c r="F142" s="603"/>
      <c r="G142" s="603"/>
      <c r="H142" s="603"/>
      <c r="I142" s="603"/>
      <c r="J142" s="603"/>
      <c r="K142" s="603"/>
      <c r="L142" s="603"/>
      <c r="M142" s="603"/>
      <c r="N142" s="603"/>
      <c r="O142" s="603"/>
      <c r="P142" s="603"/>
      <c r="Q142" s="603"/>
      <c r="R142" s="603"/>
      <c r="S142" s="603"/>
      <c r="T142" s="603"/>
      <c r="U142" s="604"/>
    </row>
    <row r="143" spans="2:21" ht="18" thickBot="1" x14ac:dyDescent="0.45">
      <c r="B143" s="588"/>
      <c r="C143" s="589"/>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88"/>
      <c r="C144" s="589"/>
      <c r="D144" s="453" t="s">
        <v>48</v>
      </c>
      <c r="E144" s="602" t="s">
        <v>399</v>
      </c>
      <c r="F144" s="603"/>
      <c r="G144" s="603"/>
      <c r="H144" s="603"/>
      <c r="I144" s="603"/>
      <c r="J144" s="603"/>
      <c r="K144" s="603"/>
      <c r="L144" s="603"/>
      <c r="M144" s="603"/>
      <c r="N144" s="603"/>
      <c r="O144" s="603"/>
      <c r="P144" s="603"/>
      <c r="Q144" s="603"/>
      <c r="R144" s="603"/>
      <c r="S144" s="603"/>
      <c r="T144" s="603"/>
      <c r="U144" s="604"/>
    </row>
    <row r="145" spans="2:21" ht="18" thickBot="1" x14ac:dyDescent="0.45">
      <c r="B145" s="588"/>
      <c r="C145" s="589"/>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88"/>
      <c r="C146" s="589"/>
      <c r="D146" s="453" t="s">
        <v>65</v>
      </c>
      <c r="E146" s="602" t="s">
        <v>415</v>
      </c>
      <c r="F146" s="603"/>
      <c r="G146" s="603"/>
      <c r="H146" s="603"/>
      <c r="I146" s="603"/>
      <c r="J146" s="603"/>
      <c r="K146" s="603"/>
      <c r="L146" s="603"/>
      <c r="M146" s="603"/>
      <c r="N146" s="603"/>
      <c r="O146" s="603"/>
      <c r="P146" s="603"/>
      <c r="Q146" s="603"/>
      <c r="R146" s="603"/>
      <c r="S146" s="603"/>
      <c r="T146" s="603"/>
      <c r="U146" s="604"/>
    </row>
    <row r="147" spans="2:21" ht="18" thickBot="1" x14ac:dyDescent="0.45">
      <c r="B147" s="590"/>
      <c r="C147" s="591"/>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86" t="s">
        <v>289</v>
      </c>
      <c r="C148" s="587"/>
      <c r="D148" s="453" t="s">
        <v>266</v>
      </c>
      <c r="E148" s="602" t="s">
        <v>417</v>
      </c>
      <c r="F148" s="603"/>
      <c r="G148" s="603"/>
      <c r="H148" s="603"/>
      <c r="I148" s="603"/>
      <c r="J148" s="603"/>
      <c r="K148" s="603"/>
      <c r="L148" s="603"/>
      <c r="M148" s="603"/>
      <c r="N148" s="603"/>
      <c r="O148" s="603"/>
      <c r="P148" s="603"/>
      <c r="Q148" s="603"/>
      <c r="R148" s="603"/>
      <c r="S148" s="603"/>
      <c r="T148" s="603"/>
      <c r="U148" s="604"/>
    </row>
    <row r="149" spans="2:21" ht="29.25" thickBot="1" x14ac:dyDescent="0.45">
      <c r="B149" s="588"/>
      <c r="C149" s="589"/>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88"/>
      <c r="C150" s="589"/>
      <c r="D150" s="453" t="s">
        <v>270</v>
      </c>
      <c r="E150" s="602" t="s">
        <v>417</v>
      </c>
      <c r="F150" s="603"/>
      <c r="G150" s="603"/>
      <c r="H150" s="603"/>
      <c r="I150" s="603"/>
      <c r="J150" s="603"/>
      <c r="K150" s="603"/>
      <c r="L150" s="603"/>
      <c r="M150" s="603"/>
      <c r="N150" s="603"/>
      <c r="O150" s="603"/>
      <c r="P150" s="603"/>
      <c r="Q150" s="603"/>
      <c r="R150" s="603"/>
      <c r="S150" s="603"/>
      <c r="T150" s="603"/>
      <c r="U150" s="604"/>
    </row>
    <row r="151" spans="2:21" ht="18" thickBot="1" x14ac:dyDescent="0.45">
      <c r="B151" s="588"/>
      <c r="C151" s="589"/>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88"/>
      <c r="C152" s="589"/>
      <c r="D152" s="453" t="s">
        <v>274</v>
      </c>
      <c r="E152" s="602" t="s">
        <v>417</v>
      </c>
      <c r="F152" s="603"/>
      <c r="G152" s="603"/>
      <c r="H152" s="603"/>
      <c r="I152" s="603"/>
      <c r="J152" s="603"/>
      <c r="K152" s="603"/>
      <c r="L152" s="603"/>
      <c r="M152" s="603"/>
      <c r="N152" s="603"/>
      <c r="O152" s="603"/>
      <c r="P152" s="603"/>
      <c r="Q152" s="603"/>
      <c r="R152" s="603"/>
      <c r="S152" s="603"/>
      <c r="T152" s="603"/>
      <c r="U152" s="604"/>
    </row>
    <row r="153" spans="2:21" ht="29.25" thickBot="1" x14ac:dyDescent="0.45">
      <c r="B153" s="590"/>
      <c r="C153" s="591"/>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86" t="s">
        <v>299</v>
      </c>
      <c r="C154" s="587"/>
      <c r="D154" s="584" t="s">
        <v>346</v>
      </c>
      <c r="E154" s="592" t="s">
        <v>419</v>
      </c>
      <c r="F154" s="592"/>
      <c r="G154" s="592"/>
      <c r="H154" s="592"/>
      <c r="I154" s="592"/>
      <c r="J154" s="592"/>
      <c r="K154" s="592"/>
      <c r="L154" s="592"/>
      <c r="M154" s="592"/>
      <c r="N154" s="592"/>
      <c r="O154" s="592"/>
      <c r="P154" s="592"/>
      <c r="Q154" s="592"/>
      <c r="R154" s="592"/>
      <c r="S154" s="592"/>
      <c r="T154" s="592"/>
      <c r="U154" s="593"/>
    </row>
    <row r="155" spans="2:21" ht="18" thickBot="1" x14ac:dyDescent="0.45">
      <c r="B155" s="588"/>
      <c r="C155" s="589"/>
      <c r="D155" s="585"/>
      <c r="E155" s="594" t="s">
        <v>418</v>
      </c>
      <c r="F155" s="594"/>
      <c r="G155" s="594"/>
      <c r="H155" s="594"/>
      <c r="I155" s="594"/>
      <c r="J155" s="594"/>
      <c r="K155" s="594"/>
      <c r="L155" s="594"/>
      <c r="M155" s="594"/>
      <c r="N155" s="594"/>
      <c r="O155" s="594"/>
      <c r="P155" s="594"/>
      <c r="Q155" s="594"/>
      <c r="R155" s="594"/>
      <c r="S155" s="594"/>
      <c r="T155" s="594"/>
      <c r="U155" s="595"/>
    </row>
    <row r="156" spans="2:21" x14ac:dyDescent="0.4">
      <c r="B156" s="588"/>
      <c r="C156" s="589"/>
      <c r="D156" s="584" t="s">
        <v>347</v>
      </c>
      <c r="E156" s="592" t="s">
        <v>419</v>
      </c>
      <c r="F156" s="592"/>
      <c r="G156" s="592"/>
      <c r="H156" s="592"/>
      <c r="I156" s="592"/>
      <c r="J156" s="592"/>
      <c r="K156" s="592"/>
      <c r="L156" s="592"/>
      <c r="M156" s="592"/>
      <c r="N156" s="592"/>
      <c r="O156" s="592"/>
      <c r="P156" s="592"/>
      <c r="Q156" s="592"/>
      <c r="R156" s="592"/>
      <c r="S156" s="592"/>
      <c r="T156" s="592"/>
      <c r="U156" s="593"/>
    </row>
    <row r="157" spans="2:21" ht="18" thickBot="1" x14ac:dyDescent="0.45">
      <c r="B157" s="588"/>
      <c r="C157" s="589"/>
      <c r="D157" s="585"/>
      <c r="E157" s="594" t="s">
        <v>418</v>
      </c>
      <c r="F157" s="594"/>
      <c r="G157" s="594"/>
      <c r="H157" s="594"/>
      <c r="I157" s="594"/>
      <c r="J157" s="594"/>
      <c r="K157" s="594"/>
      <c r="L157" s="594"/>
      <c r="M157" s="594"/>
      <c r="N157" s="594"/>
      <c r="O157" s="594"/>
      <c r="P157" s="594"/>
      <c r="Q157" s="594"/>
      <c r="R157" s="594"/>
      <c r="S157" s="594"/>
      <c r="T157" s="594"/>
      <c r="U157" s="595"/>
    </row>
    <row r="158" spans="2:21" x14ac:dyDescent="0.4">
      <c r="B158" s="588"/>
      <c r="C158" s="589"/>
      <c r="D158" s="584" t="s">
        <v>348</v>
      </c>
      <c r="E158" s="592" t="s">
        <v>419</v>
      </c>
      <c r="F158" s="592"/>
      <c r="G158" s="592"/>
      <c r="H158" s="592"/>
      <c r="I158" s="592"/>
      <c r="J158" s="592"/>
      <c r="K158" s="592"/>
      <c r="L158" s="592"/>
      <c r="M158" s="592"/>
      <c r="N158" s="592"/>
      <c r="O158" s="592"/>
      <c r="P158" s="592"/>
      <c r="Q158" s="592"/>
      <c r="R158" s="592"/>
      <c r="S158" s="592"/>
      <c r="T158" s="592"/>
      <c r="U158" s="593"/>
    </row>
    <row r="159" spans="2:21" ht="18" thickBot="1" x14ac:dyDescent="0.45">
      <c r="B159" s="588"/>
      <c r="C159" s="589"/>
      <c r="D159" s="585"/>
      <c r="E159" s="594" t="s">
        <v>418</v>
      </c>
      <c r="F159" s="594"/>
      <c r="G159" s="594"/>
      <c r="H159" s="594"/>
      <c r="I159" s="594"/>
      <c r="J159" s="594"/>
      <c r="K159" s="594"/>
      <c r="L159" s="594"/>
      <c r="M159" s="594"/>
      <c r="N159" s="594"/>
      <c r="O159" s="594"/>
      <c r="P159" s="594"/>
      <c r="Q159" s="594"/>
      <c r="R159" s="594"/>
      <c r="S159" s="594"/>
      <c r="T159" s="594"/>
      <c r="U159" s="595"/>
    </row>
    <row r="160" spans="2:21" x14ac:dyDescent="0.4">
      <c r="B160" s="588"/>
      <c r="C160" s="589"/>
      <c r="D160" s="584" t="s">
        <v>349</v>
      </c>
      <c r="E160" s="592" t="s">
        <v>419</v>
      </c>
      <c r="F160" s="592"/>
      <c r="G160" s="592"/>
      <c r="H160" s="592"/>
      <c r="I160" s="592"/>
      <c r="J160" s="592"/>
      <c r="K160" s="592"/>
      <c r="L160" s="592"/>
      <c r="M160" s="592"/>
      <c r="N160" s="592"/>
      <c r="O160" s="592"/>
      <c r="P160" s="592"/>
      <c r="Q160" s="592"/>
      <c r="R160" s="592"/>
      <c r="S160" s="592"/>
      <c r="T160" s="592"/>
      <c r="U160" s="593"/>
    </row>
    <row r="161" spans="2:21" ht="18" thickBot="1" x14ac:dyDescent="0.45">
      <c r="B161" s="588"/>
      <c r="C161" s="589"/>
      <c r="D161" s="585"/>
      <c r="E161" s="594" t="s">
        <v>418</v>
      </c>
      <c r="F161" s="594"/>
      <c r="G161" s="594"/>
      <c r="H161" s="594"/>
      <c r="I161" s="594"/>
      <c r="J161" s="594"/>
      <c r="K161" s="594"/>
      <c r="L161" s="594"/>
      <c r="M161" s="594"/>
      <c r="N161" s="594"/>
      <c r="O161" s="594"/>
      <c r="P161" s="594"/>
      <c r="Q161" s="594"/>
      <c r="R161" s="594"/>
      <c r="S161" s="594"/>
      <c r="T161" s="594"/>
      <c r="U161" s="595"/>
    </row>
    <row r="162" spans="2:21" x14ac:dyDescent="0.4">
      <c r="B162" s="588"/>
      <c r="C162" s="589"/>
      <c r="D162" s="584" t="s">
        <v>350</v>
      </c>
      <c r="E162" s="592" t="s">
        <v>419</v>
      </c>
      <c r="F162" s="592"/>
      <c r="G162" s="592"/>
      <c r="H162" s="592"/>
      <c r="I162" s="592"/>
      <c r="J162" s="592"/>
      <c r="K162" s="592"/>
      <c r="L162" s="592"/>
      <c r="M162" s="592"/>
      <c r="N162" s="592"/>
      <c r="O162" s="592"/>
      <c r="P162" s="592"/>
      <c r="Q162" s="592"/>
      <c r="R162" s="592"/>
      <c r="S162" s="592"/>
      <c r="T162" s="592"/>
      <c r="U162" s="593"/>
    </row>
    <row r="163" spans="2:21" ht="18" thickBot="1" x14ac:dyDescent="0.45">
      <c r="B163" s="588"/>
      <c r="C163" s="589"/>
      <c r="D163" s="585"/>
      <c r="E163" s="594" t="s">
        <v>418</v>
      </c>
      <c r="F163" s="594"/>
      <c r="G163" s="594"/>
      <c r="H163" s="594"/>
      <c r="I163" s="594"/>
      <c r="J163" s="594"/>
      <c r="K163" s="594"/>
      <c r="L163" s="594"/>
      <c r="M163" s="594"/>
      <c r="N163" s="594"/>
      <c r="O163" s="594"/>
      <c r="P163" s="594"/>
      <c r="Q163" s="594"/>
      <c r="R163" s="594"/>
      <c r="S163" s="594"/>
      <c r="T163" s="594"/>
      <c r="U163" s="595"/>
    </row>
    <row r="164" spans="2:21" x14ac:dyDescent="0.4">
      <c r="B164" s="588"/>
      <c r="C164" s="589"/>
      <c r="D164" s="584" t="s">
        <v>351</v>
      </c>
      <c r="E164" s="592" t="s">
        <v>419</v>
      </c>
      <c r="F164" s="592"/>
      <c r="G164" s="592"/>
      <c r="H164" s="592"/>
      <c r="I164" s="592"/>
      <c r="J164" s="592"/>
      <c r="K164" s="592"/>
      <c r="L164" s="592"/>
      <c r="M164" s="592"/>
      <c r="N164" s="592"/>
      <c r="O164" s="592"/>
      <c r="P164" s="592"/>
      <c r="Q164" s="592"/>
      <c r="R164" s="592"/>
      <c r="S164" s="592"/>
      <c r="T164" s="592"/>
      <c r="U164" s="593"/>
    </row>
    <row r="165" spans="2:21" ht="18" thickBot="1" x14ac:dyDescent="0.45">
      <c r="B165" s="588"/>
      <c r="C165" s="589"/>
      <c r="D165" s="585"/>
      <c r="E165" s="594" t="s">
        <v>418</v>
      </c>
      <c r="F165" s="594"/>
      <c r="G165" s="594"/>
      <c r="H165" s="594"/>
      <c r="I165" s="594"/>
      <c r="J165" s="594"/>
      <c r="K165" s="594"/>
      <c r="L165" s="594"/>
      <c r="M165" s="594"/>
      <c r="N165" s="594"/>
      <c r="O165" s="594"/>
      <c r="P165" s="594"/>
      <c r="Q165" s="594"/>
      <c r="R165" s="594"/>
      <c r="S165" s="594"/>
      <c r="T165" s="594"/>
      <c r="U165" s="595"/>
    </row>
    <row r="166" spans="2:21" x14ac:dyDescent="0.4">
      <c r="B166" s="588"/>
      <c r="C166" s="589"/>
      <c r="D166" s="584" t="s">
        <v>352</v>
      </c>
      <c r="E166" s="592" t="s">
        <v>419</v>
      </c>
      <c r="F166" s="592"/>
      <c r="G166" s="592"/>
      <c r="H166" s="592"/>
      <c r="I166" s="592"/>
      <c r="J166" s="592"/>
      <c r="K166" s="592"/>
      <c r="L166" s="592"/>
      <c r="M166" s="592"/>
      <c r="N166" s="592"/>
      <c r="O166" s="592"/>
      <c r="P166" s="592"/>
      <c r="Q166" s="592"/>
      <c r="R166" s="592"/>
      <c r="S166" s="592"/>
      <c r="T166" s="592"/>
      <c r="U166" s="593"/>
    </row>
    <row r="167" spans="2:21" ht="18" thickBot="1" x14ac:dyDescent="0.45">
      <c r="B167" s="588"/>
      <c r="C167" s="589"/>
      <c r="D167" s="585"/>
      <c r="E167" s="594" t="s">
        <v>418</v>
      </c>
      <c r="F167" s="594"/>
      <c r="G167" s="594"/>
      <c r="H167" s="594"/>
      <c r="I167" s="594"/>
      <c r="J167" s="594"/>
      <c r="K167" s="594"/>
      <c r="L167" s="594"/>
      <c r="M167" s="594"/>
      <c r="N167" s="594"/>
      <c r="O167" s="594"/>
      <c r="P167" s="594"/>
      <c r="Q167" s="594"/>
      <c r="R167" s="594"/>
      <c r="S167" s="594"/>
      <c r="T167" s="594"/>
      <c r="U167" s="595"/>
    </row>
    <row r="168" spans="2:21" x14ac:dyDescent="0.4">
      <c r="B168" s="588"/>
      <c r="C168" s="589"/>
      <c r="D168" s="584" t="s">
        <v>353</v>
      </c>
      <c r="E168" s="592" t="s">
        <v>419</v>
      </c>
      <c r="F168" s="592"/>
      <c r="G168" s="592"/>
      <c r="H168" s="592"/>
      <c r="I168" s="592"/>
      <c r="J168" s="592"/>
      <c r="K168" s="592"/>
      <c r="L168" s="592"/>
      <c r="M168" s="592"/>
      <c r="N168" s="592"/>
      <c r="O168" s="592"/>
      <c r="P168" s="592"/>
      <c r="Q168" s="592"/>
      <c r="R168" s="592"/>
      <c r="S168" s="592"/>
      <c r="T168" s="592"/>
      <c r="U168" s="593"/>
    </row>
    <row r="169" spans="2:21" ht="18" thickBot="1" x14ac:dyDescent="0.45">
      <c r="B169" s="588"/>
      <c r="C169" s="589"/>
      <c r="D169" s="585"/>
      <c r="E169" s="594" t="s">
        <v>418</v>
      </c>
      <c r="F169" s="594"/>
      <c r="G169" s="594"/>
      <c r="H169" s="594"/>
      <c r="I169" s="594"/>
      <c r="J169" s="594"/>
      <c r="K169" s="594"/>
      <c r="L169" s="594"/>
      <c r="M169" s="594"/>
      <c r="N169" s="594"/>
      <c r="O169" s="594"/>
      <c r="P169" s="594"/>
      <c r="Q169" s="594"/>
      <c r="R169" s="594"/>
      <c r="S169" s="594"/>
      <c r="T169" s="594"/>
      <c r="U169" s="595"/>
    </row>
    <row r="170" spans="2:21" x14ac:dyDescent="0.4">
      <c r="B170" s="588"/>
      <c r="C170" s="589"/>
      <c r="D170" s="584" t="s">
        <v>354</v>
      </c>
      <c r="E170" s="592" t="s">
        <v>419</v>
      </c>
      <c r="F170" s="592"/>
      <c r="G170" s="592"/>
      <c r="H170" s="592"/>
      <c r="I170" s="592"/>
      <c r="J170" s="592"/>
      <c r="K170" s="592"/>
      <c r="L170" s="592"/>
      <c r="M170" s="592"/>
      <c r="N170" s="592"/>
      <c r="O170" s="592"/>
      <c r="P170" s="592"/>
      <c r="Q170" s="592"/>
      <c r="R170" s="592"/>
      <c r="S170" s="592"/>
      <c r="T170" s="592"/>
      <c r="U170" s="593"/>
    </row>
    <row r="171" spans="2:21" ht="18" thickBot="1" x14ac:dyDescent="0.45">
      <c r="B171" s="588"/>
      <c r="C171" s="589"/>
      <c r="D171" s="585"/>
      <c r="E171" s="594" t="s">
        <v>418</v>
      </c>
      <c r="F171" s="594"/>
      <c r="G171" s="594"/>
      <c r="H171" s="594"/>
      <c r="I171" s="594"/>
      <c r="J171" s="594"/>
      <c r="K171" s="594"/>
      <c r="L171" s="594"/>
      <c r="M171" s="594"/>
      <c r="N171" s="594"/>
      <c r="O171" s="594"/>
      <c r="P171" s="594"/>
      <c r="Q171" s="594"/>
      <c r="R171" s="594"/>
      <c r="S171" s="594"/>
      <c r="T171" s="594"/>
      <c r="U171" s="595"/>
    </row>
    <row r="172" spans="2:21" x14ac:dyDescent="0.4">
      <c r="B172" s="588"/>
      <c r="C172" s="589"/>
      <c r="D172" s="584" t="s">
        <v>355</v>
      </c>
      <c r="E172" s="592" t="s">
        <v>419</v>
      </c>
      <c r="F172" s="592"/>
      <c r="G172" s="592"/>
      <c r="H172" s="592"/>
      <c r="I172" s="592"/>
      <c r="J172" s="592"/>
      <c r="K172" s="592"/>
      <c r="L172" s="592"/>
      <c r="M172" s="592"/>
      <c r="N172" s="592"/>
      <c r="O172" s="592"/>
      <c r="P172" s="592"/>
      <c r="Q172" s="592"/>
      <c r="R172" s="592"/>
      <c r="S172" s="592"/>
      <c r="T172" s="592"/>
      <c r="U172" s="593"/>
    </row>
    <row r="173" spans="2:21" ht="18" thickBot="1" x14ac:dyDescent="0.45">
      <c r="B173" s="590"/>
      <c r="C173" s="591"/>
      <c r="D173" s="585"/>
      <c r="E173" s="594" t="s">
        <v>418</v>
      </c>
      <c r="F173" s="594"/>
      <c r="G173" s="594"/>
      <c r="H173" s="594"/>
      <c r="I173" s="594"/>
      <c r="J173" s="594"/>
      <c r="K173" s="594"/>
      <c r="L173" s="594"/>
      <c r="M173" s="594"/>
      <c r="N173" s="594"/>
      <c r="O173" s="594"/>
      <c r="P173" s="594"/>
      <c r="Q173" s="594"/>
      <c r="R173" s="594"/>
      <c r="S173" s="594"/>
      <c r="T173" s="594"/>
      <c r="U173" s="595"/>
    </row>
  </sheetData>
  <sheetProtection algorithmName="SHA-512" hashValue="XlC4qfgosd4dnmbbIhHwB7qG5qNdVElFigmffUCpwGDG3Tj5B0TSfOQB5KxrplCdobQ0dUO9UzZ+rntC5m4VCQ==" saltValue="fffnWl3vvVCgJ7Zy7oXFxA=="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DP22" activePane="bottomRight" state="frozen"/>
      <selection pane="topRight" activeCell="E1" sqref="E1"/>
      <selection pane="bottomLeft" activeCell="A13" sqref="A13"/>
      <selection pane="bottomRight" activeCell="EF24" sqref="EF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6" t="s">
        <v>14</v>
      </c>
      <c r="C2" s="632"/>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28"/>
      <c r="C3" s="633"/>
      <c r="D3" s="13" t="s">
        <v>59</v>
      </c>
      <c r="E3" s="16" t="s">
        <v>437</v>
      </c>
      <c r="F3" s="15" t="s">
        <v>437</v>
      </c>
      <c r="G3" s="16" t="s">
        <v>438</v>
      </c>
      <c r="H3" s="15" t="s">
        <v>437</v>
      </c>
      <c r="I3" s="16" t="s">
        <v>437</v>
      </c>
      <c r="J3" s="15" t="s">
        <v>437</v>
      </c>
      <c r="K3" s="16" t="s">
        <v>437</v>
      </c>
      <c r="L3" s="15" t="s">
        <v>437</v>
      </c>
      <c r="M3" s="16" t="s">
        <v>438</v>
      </c>
      <c r="N3" s="15" t="s">
        <v>437</v>
      </c>
      <c r="O3" s="16" t="s">
        <v>437</v>
      </c>
      <c r="P3" s="15" t="s">
        <v>437</v>
      </c>
      <c r="Q3" s="16" t="s">
        <v>437</v>
      </c>
      <c r="R3" s="15" t="s">
        <v>437</v>
      </c>
      <c r="S3" s="16" t="s">
        <v>437</v>
      </c>
      <c r="T3" s="15" t="s">
        <v>437</v>
      </c>
      <c r="U3" s="16" t="s">
        <v>437</v>
      </c>
      <c r="V3" s="15" t="s">
        <v>437</v>
      </c>
      <c r="W3" s="16" t="s">
        <v>437</v>
      </c>
      <c r="X3" s="15" t="s">
        <v>437</v>
      </c>
      <c r="Y3" s="16" t="s">
        <v>437</v>
      </c>
      <c r="Z3" s="15" t="s">
        <v>437</v>
      </c>
      <c r="AA3" s="16" t="s">
        <v>437</v>
      </c>
      <c r="AB3" s="15" t="s">
        <v>438</v>
      </c>
      <c r="AC3" s="16" t="s">
        <v>437</v>
      </c>
      <c r="AD3" s="15" t="s">
        <v>438</v>
      </c>
      <c r="AE3" s="16" t="s">
        <v>438</v>
      </c>
      <c r="AF3" s="15" t="s">
        <v>438</v>
      </c>
      <c r="AG3" s="16" t="s">
        <v>438</v>
      </c>
      <c r="AH3" s="15" t="s">
        <v>438</v>
      </c>
      <c r="AI3" s="16" t="s">
        <v>437</v>
      </c>
      <c r="AJ3" s="15" t="s">
        <v>437</v>
      </c>
      <c r="AK3" s="16" t="s">
        <v>437</v>
      </c>
      <c r="AL3" s="15" t="s">
        <v>437</v>
      </c>
      <c r="AM3" s="16" t="s">
        <v>437</v>
      </c>
      <c r="AN3" s="15" t="s">
        <v>437</v>
      </c>
      <c r="AO3" s="16" t="s">
        <v>437</v>
      </c>
      <c r="AP3" s="15" t="s">
        <v>437</v>
      </c>
      <c r="AQ3" s="16" t="s">
        <v>437</v>
      </c>
      <c r="AR3" s="15" t="s">
        <v>437</v>
      </c>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28"/>
      <c r="C4" s="633"/>
      <c r="D4" s="13" t="s">
        <v>60</v>
      </c>
      <c r="E4" s="16" t="s">
        <v>439</v>
      </c>
      <c r="F4" s="15" t="s">
        <v>439</v>
      </c>
      <c r="G4" s="16" t="s">
        <v>439</v>
      </c>
      <c r="H4" s="15" t="s">
        <v>439</v>
      </c>
      <c r="I4" s="16" t="s">
        <v>439</v>
      </c>
      <c r="J4" s="15" t="s">
        <v>439</v>
      </c>
      <c r="K4" s="16" t="s">
        <v>439</v>
      </c>
      <c r="L4" s="15" t="s">
        <v>439</v>
      </c>
      <c r="M4" s="16" t="s">
        <v>439</v>
      </c>
      <c r="N4" s="377" t="s">
        <v>439</v>
      </c>
      <c r="O4" s="16" t="s">
        <v>439</v>
      </c>
      <c r="P4" s="15" t="s">
        <v>439</v>
      </c>
      <c r="Q4" s="16" t="s">
        <v>439</v>
      </c>
      <c r="R4" s="15" t="s">
        <v>439</v>
      </c>
      <c r="S4" s="16" t="s">
        <v>439</v>
      </c>
      <c r="T4" s="15" t="s">
        <v>439</v>
      </c>
      <c r="U4" s="16" t="s">
        <v>439</v>
      </c>
      <c r="V4" s="15" t="s">
        <v>439</v>
      </c>
      <c r="W4" s="16" t="s">
        <v>439</v>
      </c>
      <c r="X4" s="377" t="s">
        <v>439</v>
      </c>
      <c r="Y4" s="16" t="s">
        <v>439</v>
      </c>
      <c r="Z4" s="15" t="s">
        <v>439</v>
      </c>
      <c r="AA4" s="16" t="s">
        <v>439</v>
      </c>
      <c r="AB4" s="15" t="s">
        <v>439</v>
      </c>
      <c r="AC4" s="16" t="s">
        <v>439</v>
      </c>
      <c r="AD4" s="15" t="s">
        <v>439</v>
      </c>
      <c r="AE4" s="16" t="s">
        <v>439</v>
      </c>
      <c r="AF4" s="15" t="s">
        <v>439</v>
      </c>
      <c r="AG4" s="16" t="s">
        <v>439</v>
      </c>
      <c r="AH4" s="377" t="s">
        <v>439</v>
      </c>
      <c r="AI4" s="16" t="s">
        <v>439</v>
      </c>
      <c r="AJ4" s="15" t="s">
        <v>439</v>
      </c>
      <c r="AK4" s="16" t="s">
        <v>439</v>
      </c>
      <c r="AL4" s="15" t="s">
        <v>439</v>
      </c>
      <c r="AM4" s="16" t="s">
        <v>439</v>
      </c>
      <c r="AN4" s="15" t="s">
        <v>439</v>
      </c>
      <c r="AO4" s="16" t="s">
        <v>439</v>
      </c>
      <c r="AP4" s="15" t="s">
        <v>439</v>
      </c>
      <c r="AQ4" s="16" t="s">
        <v>439</v>
      </c>
      <c r="AR4" s="15" t="s">
        <v>439</v>
      </c>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28"/>
      <c r="C5" s="633"/>
      <c r="D5" s="13" t="s">
        <v>33</v>
      </c>
      <c r="E5" s="16" t="s">
        <v>440</v>
      </c>
      <c r="F5" s="15" t="s">
        <v>441</v>
      </c>
      <c r="G5" s="16" t="s">
        <v>442</v>
      </c>
      <c r="H5" s="15" t="s">
        <v>443</v>
      </c>
      <c r="I5" s="16" t="s">
        <v>444</v>
      </c>
      <c r="J5" s="15" t="s">
        <v>444</v>
      </c>
      <c r="K5" s="16" t="s">
        <v>444</v>
      </c>
      <c r="L5" s="15" t="s">
        <v>443</v>
      </c>
      <c r="M5" s="16" t="s">
        <v>445</v>
      </c>
      <c r="N5" s="377" t="s">
        <v>446</v>
      </c>
      <c r="O5" s="16" t="s">
        <v>446</v>
      </c>
      <c r="P5" s="15" t="s">
        <v>446</v>
      </c>
      <c r="Q5" s="16" t="s">
        <v>447</v>
      </c>
      <c r="R5" s="15" t="s">
        <v>448</v>
      </c>
      <c r="S5" s="16" t="s">
        <v>442</v>
      </c>
      <c r="T5" s="15" t="s">
        <v>449</v>
      </c>
      <c r="U5" s="16" t="s">
        <v>442</v>
      </c>
      <c r="V5" s="15" t="s">
        <v>442</v>
      </c>
      <c r="W5" s="16" t="s">
        <v>445</v>
      </c>
      <c r="X5" s="377" t="s">
        <v>448</v>
      </c>
      <c r="Y5" s="16" t="s">
        <v>445</v>
      </c>
      <c r="Z5" s="15" t="s">
        <v>450</v>
      </c>
      <c r="AA5" s="16" t="s">
        <v>450</v>
      </c>
      <c r="AB5" s="15" t="s">
        <v>451</v>
      </c>
      <c r="AC5" s="16" t="s">
        <v>442</v>
      </c>
      <c r="AD5" s="15" t="s">
        <v>451</v>
      </c>
      <c r="AE5" s="16" t="s">
        <v>452</v>
      </c>
      <c r="AF5" s="15" t="s">
        <v>452</v>
      </c>
      <c r="AG5" s="16" t="s">
        <v>453</v>
      </c>
      <c r="AH5" s="377" t="s">
        <v>454</v>
      </c>
      <c r="AI5" s="16" t="s">
        <v>455</v>
      </c>
      <c r="AJ5" s="15" t="s">
        <v>456</v>
      </c>
      <c r="AK5" s="16" t="s">
        <v>456</v>
      </c>
      <c r="AL5" s="15" t="s">
        <v>441</v>
      </c>
      <c r="AM5" s="16" t="s">
        <v>441</v>
      </c>
      <c r="AN5" s="15" t="s">
        <v>441</v>
      </c>
      <c r="AO5" s="16" t="s">
        <v>441</v>
      </c>
      <c r="AP5" s="15" t="s">
        <v>448</v>
      </c>
      <c r="AQ5" s="16" t="s">
        <v>441</v>
      </c>
      <c r="AR5" s="15" t="s">
        <v>457</v>
      </c>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28"/>
      <c r="C6" s="633"/>
      <c r="D6" s="21" t="s">
        <v>9</v>
      </c>
      <c r="E6" s="24" t="s">
        <v>458</v>
      </c>
      <c r="F6" s="23" t="s">
        <v>459</v>
      </c>
      <c r="G6" s="24" t="s">
        <v>460</v>
      </c>
      <c r="H6" s="23" t="s">
        <v>461</v>
      </c>
      <c r="I6" s="24" t="s">
        <v>462</v>
      </c>
      <c r="J6" s="23" t="s">
        <v>463</v>
      </c>
      <c r="K6" s="24" t="s">
        <v>464</v>
      </c>
      <c r="L6" s="23" t="s">
        <v>465</v>
      </c>
      <c r="M6" s="24" t="s">
        <v>466</v>
      </c>
      <c r="N6" s="23" t="s">
        <v>467</v>
      </c>
      <c r="O6" s="24" t="s">
        <v>468</v>
      </c>
      <c r="P6" s="23" t="s">
        <v>469</v>
      </c>
      <c r="Q6" s="24" t="s">
        <v>470</v>
      </c>
      <c r="R6" s="23" t="s">
        <v>459</v>
      </c>
      <c r="S6" s="24" t="s">
        <v>471</v>
      </c>
      <c r="T6" s="23" t="s">
        <v>472</v>
      </c>
      <c r="U6" s="24" t="s">
        <v>473</v>
      </c>
      <c r="V6" s="23" t="s">
        <v>474</v>
      </c>
      <c r="W6" s="24" t="s">
        <v>475</v>
      </c>
      <c r="X6" s="23" t="s">
        <v>476</v>
      </c>
      <c r="Y6" s="24" t="s">
        <v>477</v>
      </c>
      <c r="Z6" s="23" t="s">
        <v>478</v>
      </c>
      <c r="AA6" s="24" t="s">
        <v>479</v>
      </c>
      <c r="AB6" s="23" t="s">
        <v>480</v>
      </c>
      <c r="AC6" s="24" t="s">
        <v>481</v>
      </c>
      <c r="AD6" s="23" t="s">
        <v>482</v>
      </c>
      <c r="AE6" s="24" t="s">
        <v>483</v>
      </c>
      <c r="AF6" s="23" t="s">
        <v>484</v>
      </c>
      <c r="AG6" s="24" t="s">
        <v>485</v>
      </c>
      <c r="AH6" s="23" t="s">
        <v>486</v>
      </c>
      <c r="AI6" s="24" t="s">
        <v>487</v>
      </c>
      <c r="AJ6" s="23" t="s">
        <v>488</v>
      </c>
      <c r="AK6" s="24" t="s">
        <v>489</v>
      </c>
      <c r="AL6" s="23" t="s">
        <v>490</v>
      </c>
      <c r="AM6" s="24" t="s">
        <v>491</v>
      </c>
      <c r="AN6" s="23" t="s">
        <v>492</v>
      </c>
      <c r="AO6" s="24" t="s">
        <v>493</v>
      </c>
      <c r="AP6" s="23" t="s">
        <v>494</v>
      </c>
      <c r="AQ6" s="24" t="s">
        <v>495</v>
      </c>
      <c r="AR6" s="23" t="s">
        <v>496</v>
      </c>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28"/>
      <c r="C7" s="633"/>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28"/>
      <c r="C8" s="633"/>
      <c r="D8" s="275" t="s">
        <v>290</v>
      </c>
      <c r="E8" s="288" t="s">
        <v>497</v>
      </c>
      <c r="F8" s="288" t="s">
        <v>497</v>
      </c>
      <c r="G8" s="288" t="s">
        <v>497</v>
      </c>
      <c r="H8" s="288" t="s">
        <v>497</v>
      </c>
      <c r="I8" s="288" t="s">
        <v>497</v>
      </c>
      <c r="J8" s="288" t="s">
        <v>497</v>
      </c>
      <c r="K8" s="288" t="s">
        <v>497</v>
      </c>
      <c r="L8" s="288" t="s">
        <v>497</v>
      </c>
      <c r="M8" s="288" t="s">
        <v>497</v>
      </c>
      <c r="N8" s="288" t="s">
        <v>497</v>
      </c>
      <c r="O8" s="288" t="s">
        <v>497</v>
      </c>
      <c r="P8" s="288" t="s">
        <v>497</v>
      </c>
      <c r="Q8" s="288" t="s">
        <v>497</v>
      </c>
      <c r="R8" s="288" t="s">
        <v>497</v>
      </c>
      <c r="S8" s="288" t="s">
        <v>497</v>
      </c>
      <c r="T8" s="288" t="s">
        <v>497</v>
      </c>
      <c r="U8" s="288" t="s">
        <v>497</v>
      </c>
      <c r="V8" s="288" t="s">
        <v>497</v>
      </c>
      <c r="W8" s="288" t="s">
        <v>497</v>
      </c>
      <c r="X8" s="288" t="s">
        <v>497</v>
      </c>
      <c r="Y8" s="288" t="s">
        <v>497</v>
      </c>
      <c r="Z8" s="288" t="s">
        <v>497</v>
      </c>
      <c r="AA8" s="288" t="s">
        <v>497</v>
      </c>
      <c r="AB8" s="288" t="s">
        <v>497</v>
      </c>
      <c r="AC8" s="288" t="s">
        <v>497</v>
      </c>
      <c r="AD8" s="288" t="s">
        <v>497</v>
      </c>
      <c r="AE8" s="288" t="s">
        <v>497</v>
      </c>
      <c r="AF8" s="288" t="s">
        <v>497</v>
      </c>
      <c r="AG8" s="288" t="s">
        <v>497</v>
      </c>
      <c r="AH8" s="288" t="s">
        <v>497</v>
      </c>
      <c r="AI8" s="288" t="s">
        <v>497</v>
      </c>
      <c r="AJ8" s="288" t="s">
        <v>497</v>
      </c>
      <c r="AK8" s="288" t="s">
        <v>497</v>
      </c>
      <c r="AL8" s="288" t="s">
        <v>497</v>
      </c>
      <c r="AM8" s="288" t="s">
        <v>497</v>
      </c>
      <c r="AN8" s="288" t="s">
        <v>497</v>
      </c>
      <c r="AO8" s="288" t="s">
        <v>497</v>
      </c>
      <c r="AP8" s="288" t="s">
        <v>497</v>
      </c>
      <c r="AQ8" s="288" t="s">
        <v>497</v>
      </c>
      <c r="AR8" s="288" t="s">
        <v>497</v>
      </c>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28"/>
      <c r="C9" s="633"/>
      <c r="D9" s="269" t="s">
        <v>51</v>
      </c>
      <c r="E9" s="289"/>
      <c r="F9" s="324"/>
      <c r="G9" s="289"/>
      <c r="H9" s="324"/>
      <c r="I9" s="289"/>
      <c r="J9" s="324"/>
      <c r="K9" s="289"/>
      <c r="L9" s="324"/>
      <c r="M9" s="289"/>
      <c r="N9" s="324"/>
      <c r="O9" s="289"/>
      <c r="P9" s="324"/>
      <c r="Q9" s="289"/>
      <c r="R9" s="324"/>
      <c r="S9" s="289"/>
      <c r="T9" s="324"/>
      <c r="U9" s="289"/>
      <c r="V9" s="324"/>
      <c r="W9" s="289"/>
      <c r="X9" s="324"/>
      <c r="Y9" s="289"/>
      <c r="Z9" s="324"/>
      <c r="AA9" s="289"/>
      <c r="AB9" s="324"/>
      <c r="AC9" s="289"/>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28"/>
      <c r="C10" s="633"/>
      <c r="D10" s="17" t="s">
        <v>52</v>
      </c>
      <c r="E10" s="20" t="s">
        <v>498</v>
      </c>
      <c r="F10" s="20" t="s">
        <v>498</v>
      </c>
      <c r="G10" s="20" t="s">
        <v>498</v>
      </c>
      <c r="H10" s="20" t="s">
        <v>498</v>
      </c>
      <c r="I10" s="20" t="s">
        <v>498</v>
      </c>
      <c r="J10" s="20" t="s">
        <v>498</v>
      </c>
      <c r="K10" s="20" t="s">
        <v>498</v>
      </c>
      <c r="L10" s="20" t="s">
        <v>498</v>
      </c>
      <c r="M10" s="20" t="s">
        <v>498</v>
      </c>
      <c r="N10" s="20" t="s">
        <v>498</v>
      </c>
      <c r="O10" s="20" t="s">
        <v>498</v>
      </c>
      <c r="P10" s="20" t="s">
        <v>498</v>
      </c>
      <c r="Q10" s="20" t="s">
        <v>498</v>
      </c>
      <c r="R10" s="20" t="s">
        <v>498</v>
      </c>
      <c r="S10" s="20" t="s">
        <v>498</v>
      </c>
      <c r="T10" s="20" t="s">
        <v>498</v>
      </c>
      <c r="U10" s="20" t="s">
        <v>498</v>
      </c>
      <c r="V10" s="20" t="s">
        <v>498</v>
      </c>
      <c r="W10" s="20" t="s">
        <v>498</v>
      </c>
      <c r="X10" s="20" t="s">
        <v>498</v>
      </c>
      <c r="Y10" s="20" t="s">
        <v>498</v>
      </c>
      <c r="Z10" s="20" t="s">
        <v>498</v>
      </c>
      <c r="AA10" s="20" t="s">
        <v>498</v>
      </c>
      <c r="AB10" s="20" t="s">
        <v>498</v>
      </c>
      <c r="AC10" s="20" t="s">
        <v>498</v>
      </c>
      <c r="AD10" s="20" t="s">
        <v>498</v>
      </c>
      <c r="AE10" s="20" t="s">
        <v>498</v>
      </c>
      <c r="AF10" s="20" t="s">
        <v>498</v>
      </c>
      <c r="AG10" s="20" t="s">
        <v>498</v>
      </c>
      <c r="AH10" s="20" t="s">
        <v>498</v>
      </c>
      <c r="AI10" s="20" t="s">
        <v>498</v>
      </c>
      <c r="AJ10" s="20" t="s">
        <v>498</v>
      </c>
      <c r="AK10" s="20" t="s">
        <v>498</v>
      </c>
      <c r="AL10" s="20" t="s">
        <v>498</v>
      </c>
      <c r="AM10" s="20" t="s">
        <v>498</v>
      </c>
      <c r="AN10" s="20" t="s">
        <v>498</v>
      </c>
      <c r="AO10" s="20" t="s">
        <v>498</v>
      </c>
      <c r="AP10" s="20" t="s">
        <v>498</v>
      </c>
      <c r="AQ10" s="20" t="s">
        <v>498</v>
      </c>
      <c r="AR10" s="20" t="s">
        <v>498</v>
      </c>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28"/>
      <c r="C11" s="633"/>
      <c r="D11" s="17" t="s">
        <v>219</v>
      </c>
      <c r="E11" s="20" t="s">
        <v>499</v>
      </c>
      <c r="F11" s="20" t="s">
        <v>499</v>
      </c>
      <c r="G11" s="20" t="s">
        <v>499</v>
      </c>
      <c r="H11" s="20" t="s">
        <v>499</v>
      </c>
      <c r="I11" s="20" t="s">
        <v>499</v>
      </c>
      <c r="J11" s="20" t="s">
        <v>499</v>
      </c>
      <c r="K11" s="20" t="s">
        <v>499</v>
      </c>
      <c r="L11" s="20" t="s">
        <v>499</v>
      </c>
      <c r="M11" s="20" t="s">
        <v>499</v>
      </c>
      <c r="N11" s="20" t="s">
        <v>499</v>
      </c>
      <c r="O11" s="20" t="s">
        <v>499</v>
      </c>
      <c r="P11" s="20" t="s">
        <v>499</v>
      </c>
      <c r="Q11" s="20" t="s">
        <v>499</v>
      </c>
      <c r="R11" s="20" t="s">
        <v>499</v>
      </c>
      <c r="S11" s="20" t="s">
        <v>499</v>
      </c>
      <c r="T11" s="20" t="s">
        <v>499</v>
      </c>
      <c r="U11" s="20" t="s">
        <v>499</v>
      </c>
      <c r="V11" s="20" t="s">
        <v>499</v>
      </c>
      <c r="W11" s="20" t="s">
        <v>499</v>
      </c>
      <c r="X11" s="20" t="s">
        <v>499</v>
      </c>
      <c r="Y11" s="20" t="s">
        <v>499</v>
      </c>
      <c r="Z11" s="20" t="s">
        <v>499</v>
      </c>
      <c r="AA11" s="20" t="s">
        <v>499</v>
      </c>
      <c r="AB11" s="20" t="s">
        <v>499</v>
      </c>
      <c r="AC11" s="20" t="s">
        <v>499</v>
      </c>
      <c r="AD11" s="20" t="s">
        <v>499</v>
      </c>
      <c r="AE11" s="20" t="s">
        <v>499</v>
      </c>
      <c r="AF11" s="20" t="s">
        <v>499</v>
      </c>
      <c r="AG11" s="20" t="s">
        <v>499</v>
      </c>
      <c r="AH11" s="20" t="s">
        <v>499</v>
      </c>
      <c r="AI11" s="20" t="s">
        <v>499</v>
      </c>
      <c r="AJ11" s="20" t="s">
        <v>499</v>
      </c>
      <c r="AK11" s="20" t="s">
        <v>499</v>
      </c>
      <c r="AL11" s="20" t="s">
        <v>499</v>
      </c>
      <c r="AM11" s="20" t="s">
        <v>499</v>
      </c>
      <c r="AN11" s="20" t="s">
        <v>499</v>
      </c>
      <c r="AO11" s="20" t="s">
        <v>499</v>
      </c>
      <c r="AP11" s="20" t="s">
        <v>499</v>
      </c>
      <c r="AQ11" s="20" t="s">
        <v>499</v>
      </c>
      <c r="AR11" s="20" t="s">
        <v>499</v>
      </c>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28"/>
      <c r="C12" s="633"/>
      <c r="D12" s="497" t="s">
        <v>421</v>
      </c>
      <c r="E12" s="498">
        <v>9107620949</v>
      </c>
      <c r="F12" s="498">
        <v>9107620949</v>
      </c>
      <c r="G12" s="498">
        <v>9107620949</v>
      </c>
      <c r="H12" s="498">
        <v>9107620949</v>
      </c>
      <c r="I12" s="498">
        <v>9107620949</v>
      </c>
      <c r="J12" s="498">
        <v>9107620949</v>
      </c>
      <c r="K12" s="498">
        <v>9107620949</v>
      </c>
      <c r="L12" s="498">
        <v>9107620949</v>
      </c>
      <c r="M12" s="498">
        <v>9107620949</v>
      </c>
      <c r="N12" s="498">
        <v>9107620949</v>
      </c>
      <c r="O12" s="498">
        <v>9107620949</v>
      </c>
      <c r="P12" s="498">
        <v>9107620949</v>
      </c>
      <c r="Q12" s="498">
        <v>9107620949</v>
      </c>
      <c r="R12" s="498">
        <v>9107620949</v>
      </c>
      <c r="S12" s="498">
        <v>9107620949</v>
      </c>
      <c r="T12" s="498">
        <v>9107620949</v>
      </c>
      <c r="U12" s="498">
        <v>9107620949</v>
      </c>
      <c r="V12" s="498">
        <v>9107620949</v>
      </c>
      <c r="W12" s="498">
        <v>9107620949</v>
      </c>
      <c r="X12" s="498">
        <v>9107620949</v>
      </c>
      <c r="Y12" s="498">
        <v>9107620949</v>
      </c>
      <c r="Z12" s="498">
        <v>9107620949</v>
      </c>
      <c r="AA12" s="498">
        <v>9107620949</v>
      </c>
      <c r="AB12" s="498">
        <v>9107620949</v>
      </c>
      <c r="AC12" s="498">
        <v>9107620949</v>
      </c>
      <c r="AD12" s="498">
        <v>9107620949</v>
      </c>
      <c r="AE12" s="498">
        <v>9107620949</v>
      </c>
      <c r="AF12" s="498">
        <v>9107620949</v>
      </c>
      <c r="AG12" s="498">
        <v>9107620949</v>
      </c>
      <c r="AH12" s="498">
        <v>9107620949</v>
      </c>
      <c r="AI12" s="498">
        <v>9107620949</v>
      </c>
      <c r="AJ12" s="498">
        <v>9107620949</v>
      </c>
      <c r="AK12" s="498">
        <v>9107620949</v>
      </c>
      <c r="AL12" s="498">
        <v>9107620949</v>
      </c>
      <c r="AM12" s="498">
        <v>9107620949</v>
      </c>
      <c r="AN12" s="498">
        <v>9107620949</v>
      </c>
      <c r="AO12" s="498">
        <v>9107620949</v>
      </c>
      <c r="AP12" s="498">
        <v>9107620949</v>
      </c>
      <c r="AQ12" s="498">
        <v>9107620949</v>
      </c>
      <c r="AR12" s="498">
        <v>9107620949</v>
      </c>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28"/>
      <c r="C13" s="633"/>
      <c r="D13" s="17" t="s">
        <v>10</v>
      </c>
      <c r="E13" s="20" t="s">
        <v>500</v>
      </c>
      <c r="F13" s="19" t="s">
        <v>501</v>
      </c>
      <c r="G13" s="20" t="s">
        <v>502</v>
      </c>
      <c r="H13" s="19" t="s">
        <v>503</v>
      </c>
      <c r="I13" s="20" t="s">
        <v>501</v>
      </c>
      <c r="J13" s="19" t="s">
        <v>501</v>
      </c>
      <c r="K13" s="20" t="s">
        <v>503</v>
      </c>
      <c r="L13" s="19" t="s">
        <v>503</v>
      </c>
      <c r="M13" s="20" t="s">
        <v>503</v>
      </c>
      <c r="N13" s="19" t="s">
        <v>500</v>
      </c>
      <c r="O13" s="20" t="s">
        <v>500</v>
      </c>
      <c r="P13" s="19" t="s">
        <v>500</v>
      </c>
      <c r="Q13" s="20" t="s">
        <v>501</v>
      </c>
      <c r="R13" s="19" t="s">
        <v>501</v>
      </c>
      <c r="S13" s="20" t="s">
        <v>501</v>
      </c>
      <c r="T13" s="19" t="s">
        <v>503</v>
      </c>
      <c r="U13" s="20" t="s">
        <v>503</v>
      </c>
      <c r="V13" s="19" t="s">
        <v>502</v>
      </c>
      <c r="W13" s="20" t="s">
        <v>502</v>
      </c>
      <c r="X13" s="19" t="s">
        <v>501</v>
      </c>
      <c r="Y13" s="20" t="s">
        <v>501</v>
      </c>
      <c r="Z13" s="19" t="s">
        <v>500</v>
      </c>
      <c r="AA13" s="20" t="s">
        <v>500</v>
      </c>
      <c r="AB13" s="19" t="s">
        <v>503</v>
      </c>
      <c r="AC13" s="20" t="s">
        <v>501</v>
      </c>
      <c r="AD13" s="19" t="s">
        <v>503</v>
      </c>
      <c r="AE13" s="20" t="s">
        <v>501</v>
      </c>
      <c r="AF13" s="19" t="s">
        <v>503</v>
      </c>
      <c r="AG13" s="20" t="s">
        <v>501</v>
      </c>
      <c r="AH13" s="19" t="s">
        <v>503</v>
      </c>
      <c r="AI13" s="20" t="s">
        <v>501</v>
      </c>
      <c r="AJ13" s="19" t="s">
        <v>502</v>
      </c>
      <c r="AK13" s="20" t="s">
        <v>501</v>
      </c>
      <c r="AL13" s="19" t="s">
        <v>502</v>
      </c>
      <c r="AM13" s="20" t="s">
        <v>502</v>
      </c>
      <c r="AN13" s="19" t="s">
        <v>502</v>
      </c>
      <c r="AO13" s="20" t="s">
        <v>501</v>
      </c>
      <c r="AP13" s="19" t="s">
        <v>501</v>
      </c>
      <c r="AQ13" s="20" t="s">
        <v>501</v>
      </c>
      <c r="AR13" s="19" t="s">
        <v>500</v>
      </c>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28"/>
      <c r="C14" s="633"/>
      <c r="D14" s="70" t="s">
        <v>62</v>
      </c>
      <c r="E14" s="73">
        <v>9185502576</v>
      </c>
      <c r="F14" s="72">
        <v>9184627055</v>
      </c>
      <c r="G14" s="73">
        <v>9187455405</v>
      </c>
      <c r="H14" s="72">
        <v>9187455405</v>
      </c>
      <c r="I14" s="73">
        <v>9184627055</v>
      </c>
      <c r="J14" s="72">
        <v>9184627055</v>
      </c>
      <c r="K14" s="73">
        <v>9187455405</v>
      </c>
      <c r="L14" s="72">
        <v>9187455405</v>
      </c>
      <c r="M14" s="73">
        <v>9187455405</v>
      </c>
      <c r="N14" s="72">
        <v>9185502576</v>
      </c>
      <c r="O14" s="73">
        <v>9185502576</v>
      </c>
      <c r="P14" s="72">
        <v>9185502576</v>
      </c>
      <c r="Q14" s="73">
        <v>9184627055</v>
      </c>
      <c r="R14" s="72">
        <v>9184627055</v>
      </c>
      <c r="S14" s="73">
        <v>9184627055</v>
      </c>
      <c r="T14" s="72">
        <v>9187455405</v>
      </c>
      <c r="U14" s="73">
        <v>9187455405</v>
      </c>
      <c r="V14" s="72">
        <v>9187455405</v>
      </c>
      <c r="W14" s="73">
        <v>9187455405</v>
      </c>
      <c r="X14" s="72">
        <v>9184627055</v>
      </c>
      <c r="Y14" s="73">
        <v>9184627055</v>
      </c>
      <c r="Z14" s="72">
        <v>9185502576</v>
      </c>
      <c r="AA14" s="73">
        <v>9185502576</v>
      </c>
      <c r="AB14" s="72">
        <v>9187455405</v>
      </c>
      <c r="AC14" s="73">
        <v>9184627055</v>
      </c>
      <c r="AD14" s="72">
        <v>9187455405</v>
      </c>
      <c r="AE14" s="73">
        <v>9184627055</v>
      </c>
      <c r="AF14" s="72">
        <v>9187455405</v>
      </c>
      <c r="AG14" s="73">
        <v>9184627055</v>
      </c>
      <c r="AH14" s="72">
        <v>9187455405</v>
      </c>
      <c r="AI14" s="73">
        <v>9184627055</v>
      </c>
      <c r="AJ14" s="72">
        <v>9187455405</v>
      </c>
      <c r="AK14" s="73">
        <v>9184627055</v>
      </c>
      <c r="AL14" s="72">
        <v>9187455405</v>
      </c>
      <c r="AM14" s="73">
        <v>9187455405</v>
      </c>
      <c r="AN14" s="72">
        <v>9187455405</v>
      </c>
      <c r="AO14" s="73">
        <v>9184627055</v>
      </c>
      <c r="AP14" s="72">
        <v>9184627055</v>
      </c>
      <c r="AQ14" s="73">
        <v>9184627055</v>
      </c>
      <c r="AR14" s="72">
        <v>9185502576</v>
      </c>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28"/>
      <c r="C15" s="633"/>
      <c r="D15" s="70" t="s">
        <v>221</v>
      </c>
      <c r="E15" s="73" t="s">
        <v>504</v>
      </c>
      <c r="F15" s="72" t="s">
        <v>505</v>
      </c>
      <c r="G15" s="73" t="s">
        <v>506</v>
      </c>
      <c r="H15" s="72" t="s">
        <v>507</v>
      </c>
      <c r="I15" s="73" t="s">
        <v>504</v>
      </c>
      <c r="J15" s="72" t="s">
        <v>508</v>
      </c>
      <c r="K15" s="73" t="s">
        <v>508</v>
      </c>
      <c r="L15" s="72" t="s">
        <v>508</v>
      </c>
      <c r="M15" s="73" t="s">
        <v>509</v>
      </c>
      <c r="N15" s="72" t="s">
        <v>510</v>
      </c>
      <c r="O15" s="73" t="s">
        <v>510</v>
      </c>
      <c r="P15" s="72" t="s">
        <v>510</v>
      </c>
      <c r="Q15" s="73" t="s">
        <v>511</v>
      </c>
      <c r="R15" s="72" t="s">
        <v>512</v>
      </c>
      <c r="S15" s="73" t="s">
        <v>513</v>
      </c>
      <c r="T15" s="72" t="s">
        <v>512</v>
      </c>
      <c r="U15" s="73" t="s">
        <v>514</v>
      </c>
      <c r="V15" s="72" t="s">
        <v>515</v>
      </c>
      <c r="W15" s="73" t="s">
        <v>516</v>
      </c>
      <c r="X15" s="72" t="s">
        <v>516</v>
      </c>
      <c r="Y15" s="73" t="s">
        <v>517</v>
      </c>
      <c r="Z15" s="72" t="s">
        <v>515</v>
      </c>
      <c r="AA15" s="73" t="s">
        <v>515</v>
      </c>
      <c r="AB15" s="72" t="s">
        <v>518</v>
      </c>
      <c r="AC15" s="73" t="s">
        <v>519</v>
      </c>
      <c r="AD15" s="72" t="s">
        <v>520</v>
      </c>
      <c r="AE15" s="73" t="s">
        <v>521</v>
      </c>
      <c r="AF15" s="72" t="s">
        <v>522</v>
      </c>
      <c r="AG15" s="73" t="s">
        <v>522</v>
      </c>
      <c r="AH15" s="72" t="s">
        <v>523</v>
      </c>
      <c r="AI15" s="73" t="s">
        <v>524</v>
      </c>
      <c r="AJ15" s="72" t="s">
        <v>525</v>
      </c>
      <c r="AK15" s="73" t="s">
        <v>526</v>
      </c>
      <c r="AL15" s="72" t="s">
        <v>527</v>
      </c>
      <c r="AM15" s="73" t="s">
        <v>527</v>
      </c>
      <c r="AN15" s="72" t="s">
        <v>528</v>
      </c>
      <c r="AO15" s="73" t="s">
        <v>528</v>
      </c>
      <c r="AP15" s="72" t="s">
        <v>528</v>
      </c>
      <c r="AQ15" s="73" t="s">
        <v>529</v>
      </c>
      <c r="AR15" s="72" t="s">
        <v>530</v>
      </c>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28"/>
      <c r="C16" s="633"/>
      <c r="D16" s="70" t="s">
        <v>107</v>
      </c>
      <c r="E16" s="73">
        <v>24</v>
      </c>
      <c r="F16" s="72">
        <v>28</v>
      </c>
      <c r="G16" s="73">
        <v>27</v>
      </c>
      <c r="H16" s="72">
        <v>24</v>
      </c>
      <c r="I16" s="73">
        <v>24</v>
      </c>
      <c r="J16" s="72">
        <v>27</v>
      </c>
      <c r="K16" s="73">
        <v>24</v>
      </c>
      <c r="L16" s="72">
        <v>23</v>
      </c>
      <c r="M16" s="73">
        <v>12</v>
      </c>
      <c r="N16" s="72">
        <v>28</v>
      </c>
      <c r="O16" s="73">
        <v>28</v>
      </c>
      <c r="P16" s="72">
        <v>28</v>
      </c>
      <c r="Q16" s="73">
        <v>21</v>
      </c>
      <c r="R16" s="72">
        <v>29</v>
      </c>
      <c r="S16" s="73">
        <v>30</v>
      </c>
      <c r="T16" s="72">
        <v>30</v>
      </c>
      <c r="U16" s="73">
        <v>30</v>
      </c>
      <c r="V16" s="72">
        <v>22</v>
      </c>
      <c r="W16" s="73">
        <v>22</v>
      </c>
      <c r="X16" s="72">
        <v>22</v>
      </c>
      <c r="Y16" s="73">
        <v>22</v>
      </c>
      <c r="Z16" s="72">
        <v>20</v>
      </c>
      <c r="AA16" s="73">
        <v>20</v>
      </c>
      <c r="AB16" s="72">
        <v>20</v>
      </c>
      <c r="AC16" s="73">
        <v>20</v>
      </c>
      <c r="AD16" s="72">
        <v>19</v>
      </c>
      <c r="AE16" s="73">
        <v>19</v>
      </c>
      <c r="AF16" s="72">
        <v>12</v>
      </c>
      <c r="AG16" s="73">
        <v>12</v>
      </c>
      <c r="AH16" s="72">
        <v>5</v>
      </c>
      <c r="AI16" s="73">
        <v>5</v>
      </c>
      <c r="AJ16" s="72">
        <v>4</v>
      </c>
      <c r="AK16" s="73">
        <v>4</v>
      </c>
      <c r="AL16" s="72">
        <v>2</v>
      </c>
      <c r="AM16" s="73">
        <v>2</v>
      </c>
      <c r="AN16" s="72">
        <v>2</v>
      </c>
      <c r="AO16" s="73">
        <v>2</v>
      </c>
      <c r="AP16" s="72">
        <v>2</v>
      </c>
      <c r="AQ16" s="73">
        <v>1</v>
      </c>
      <c r="AR16" s="72">
        <v>1</v>
      </c>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28"/>
      <c r="C17" s="633"/>
      <c r="D17" s="70" t="s">
        <v>32</v>
      </c>
      <c r="E17" s="73">
        <v>712064308</v>
      </c>
      <c r="F17" s="72">
        <v>706263287</v>
      </c>
      <c r="G17" s="73">
        <v>706355850</v>
      </c>
      <c r="H17" s="72">
        <v>711389612</v>
      </c>
      <c r="I17" s="73">
        <v>712048365</v>
      </c>
      <c r="J17" s="72">
        <v>714251228</v>
      </c>
      <c r="K17" s="73">
        <v>714261349</v>
      </c>
      <c r="L17" s="72">
        <v>714252607</v>
      </c>
      <c r="M17" s="73">
        <v>753168069</v>
      </c>
      <c r="N17" s="72">
        <v>696169271</v>
      </c>
      <c r="O17" s="73">
        <v>6961504</v>
      </c>
      <c r="P17" s="72">
        <v>69617138</v>
      </c>
      <c r="Q17" s="73">
        <v>720610382</v>
      </c>
      <c r="R17" s="72">
        <v>699398855</v>
      </c>
      <c r="S17" s="73">
        <v>699377845</v>
      </c>
      <c r="T17" s="72">
        <v>699406674</v>
      </c>
      <c r="U17" s="73">
        <v>700793139</v>
      </c>
      <c r="V17" s="72">
        <v>725134306</v>
      </c>
      <c r="W17" s="73">
        <v>724436091</v>
      </c>
      <c r="X17" s="72">
        <v>724469489</v>
      </c>
      <c r="Y17" s="73">
        <v>724702474</v>
      </c>
      <c r="Z17" s="72">
        <v>725229954</v>
      </c>
      <c r="AA17" s="73">
        <v>725323440</v>
      </c>
      <c r="AB17" s="72">
        <v>731020980</v>
      </c>
      <c r="AC17" s="73">
        <v>730704733</v>
      </c>
      <c r="AD17" s="72">
        <v>734398336</v>
      </c>
      <c r="AE17" s="73">
        <v>734253185</v>
      </c>
      <c r="AF17" s="72">
        <v>757582850</v>
      </c>
      <c r="AG17" s="73">
        <v>757567739</v>
      </c>
      <c r="AH17" s="72">
        <v>773474153</v>
      </c>
      <c r="AI17" s="73">
        <v>782987595</v>
      </c>
      <c r="AJ17" s="72">
        <v>786457199</v>
      </c>
      <c r="AK17" s="73">
        <v>786428747</v>
      </c>
      <c r="AL17" s="72">
        <v>790243907</v>
      </c>
      <c r="AM17" s="73">
        <v>790296596</v>
      </c>
      <c r="AN17" s="72">
        <v>791191059</v>
      </c>
      <c r="AO17" s="73">
        <v>791239491</v>
      </c>
      <c r="AP17" s="72">
        <v>789749213</v>
      </c>
      <c r="AQ17" s="73">
        <v>794262712</v>
      </c>
      <c r="AR17" s="72">
        <v>792076953</v>
      </c>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28"/>
      <c r="C18" s="633"/>
      <c r="D18" s="17" t="s">
        <v>21</v>
      </c>
      <c r="E18" s="20" t="s">
        <v>531</v>
      </c>
      <c r="F18" s="19" t="s">
        <v>532</v>
      </c>
      <c r="G18" s="20" t="s">
        <v>532</v>
      </c>
      <c r="H18" s="19" t="s">
        <v>533</v>
      </c>
      <c r="I18" s="20" t="s">
        <v>533</v>
      </c>
      <c r="J18" s="19" t="s">
        <v>533</v>
      </c>
      <c r="K18" s="20" t="s">
        <v>532</v>
      </c>
      <c r="L18" s="19" t="s">
        <v>533</v>
      </c>
      <c r="M18" s="20" t="s">
        <v>534</v>
      </c>
      <c r="N18" s="19" t="s">
        <v>535</v>
      </c>
      <c r="O18" s="20" t="s">
        <v>287</v>
      </c>
      <c r="P18" s="19" t="s">
        <v>536</v>
      </c>
      <c r="Q18" s="20" t="s">
        <v>537</v>
      </c>
      <c r="R18" s="19" t="s">
        <v>532</v>
      </c>
      <c r="S18" s="20" t="s">
        <v>538</v>
      </c>
      <c r="T18" s="19" t="s">
        <v>539</v>
      </c>
      <c r="U18" s="20" t="s">
        <v>540</v>
      </c>
      <c r="V18" s="19" t="s">
        <v>533</v>
      </c>
      <c r="W18" s="20" t="s">
        <v>533</v>
      </c>
      <c r="X18" s="19" t="s">
        <v>541</v>
      </c>
      <c r="Y18" s="20" t="s">
        <v>541</v>
      </c>
      <c r="Z18" s="19" t="s">
        <v>542</v>
      </c>
      <c r="AA18" s="20" t="s">
        <v>542</v>
      </c>
      <c r="AB18" s="19" t="s">
        <v>533</v>
      </c>
      <c r="AC18" s="20" t="s">
        <v>533</v>
      </c>
      <c r="AD18" s="19" t="s">
        <v>533</v>
      </c>
      <c r="AE18" s="20" t="s">
        <v>533</v>
      </c>
      <c r="AF18" s="19" t="s">
        <v>537</v>
      </c>
      <c r="AG18" s="20" t="s">
        <v>543</v>
      </c>
      <c r="AH18" s="19" t="s">
        <v>544</v>
      </c>
      <c r="AI18" s="20" t="s">
        <v>544</v>
      </c>
      <c r="AJ18" s="19" t="s">
        <v>545</v>
      </c>
      <c r="AK18" s="20" t="s">
        <v>545</v>
      </c>
      <c r="AL18" s="19" t="s">
        <v>546</v>
      </c>
      <c r="AM18" s="20" t="s">
        <v>546</v>
      </c>
      <c r="AN18" s="19" t="s">
        <v>546</v>
      </c>
      <c r="AO18" s="20" t="s">
        <v>546</v>
      </c>
      <c r="AP18" s="19" t="s">
        <v>546</v>
      </c>
      <c r="AQ18" s="20" t="s">
        <v>546</v>
      </c>
      <c r="AR18" s="19" t="s">
        <v>286</v>
      </c>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28"/>
      <c r="C19" s="633"/>
      <c r="D19" s="93" t="s">
        <v>53</v>
      </c>
      <c r="E19" s="277" t="s">
        <v>547</v>
      </c>
      <c r="F19" s="325" t="s">
        <v>548</v>
      </c>
      <c r="G19" s="277" t="s">
        <v>549</v>
      </c>
      <c r="H19" s="94" t="s">
        <v>550</v>
      </c>
      <c r="I19" s="277" t="s">
        <v>551</v>
      </c>
      <c r="J19" s="374" t="s">
        <v>552</v>
      </c>
      <c r="K19" s="95" t="s">
        <v>553</v>
      </c>
      <c r="L19" s="374" t="s">
        <v>554</v>
      </c>
      <c r="M19" s="95" t="s">
        <v>555</v>
      </c>
      <c r="N19" s="374" t="s">
        <v>556</v>
      </c>
      <c r="O19" s="95" t="s">
        <v>557</v>
      </c>
      <c r="P19" s="374" t="s">
        <v>558</v>
      </c>
      <c r="Q19" s="95" t="s">
        <v>559</v>
      </c>
      <c r="R19" s="374" t="s">
        <v>560</v>
      </c>
      <c r="S19" s="95" t="s">
        <v>561</v>
      </c>
      <c r="T19" s="374" t="s">
        <v>562</v>
      </c>
      <c r="U19" s="95" t="s">
        <v>563</v>
      </c>
      <c r="V19" s="374" t="s">
        <v>564</v>
      </c>
      <c r="W19" s="95" t="s">
        <v>565</v>
      </c>
      <c r="X19" s="374" t="s">
        <v>566</v>
      </c>
      <c r="Y19" s="95" t="s">
        <v>567</v>
      </c>
      <c r="Z19" s="374" t="s">
        <v>568</v>
      </c>
      <c r="AA19" s="95" t="s">
        <v>569</v>
      </c>
      <c r="AB19" s="374" t="s">
        <v>570</v>
      </c>
      <c r="AC19" s="95" t="s">
        <v>571</v>
      </c>
      <c r="AD19" s="374" t="s">
        <v>572</v>
      </c>
      <c r="AE19" s="95" t="s">
        <v>573</v>
      </c>
      <c r="AF19" s="374" t="s">
        <v>574</v>
      </c>
      <c r="AG19" s="95" t="s">
        <v>575</v>
      </c>
      <c r="AH19" s="374" t="s">
        <v>576</v>
      </c>
      <c r="AI19" s="277" t="s">
        <v>577</v>
      </c>
      <c r="AJ19" s="325" t="s">
        <v>578</v>
      </c>
      <c r="AK19" s="277" t="s">
        <v>579</v>
      </c>
      <c r="AL19" s="94" t="s">
        <v>580</v>
      </c>
      <c r="AM19" s="277" t="s">
        <v>581</v>
      </c>
      <c r="AN19" s="374" t="s">
        <v>582</v>
      </c>
      <c r="AO19" s="95" t="s">
        <v>583</v>
      </c>
      <c r="AP19" s="374" t="s">
        <v>584</v>
      </c>
      <c r="AQ19" s="95" t="s">
        <v>585</v>
      </c>
      <c r="AR19" s="374" t="s">
        <v>586</v>
      </c>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28"/>
      <c r="C20" s="633"/>
      <c r="D20" s="93" t="s">
        <v>54</v>
      </c>
      <c r="E20" s="277" t="s">
        <v>587</v>
      </c>
      <c r="F20" s="325" t="s">
        <v>588</v>
      </c>
      <c r="G20" s="277" t="s">
        <v>589</v>
      </c>
      <c r="H20" s="94" t="s">
        <v>590</v>
      </c>
      <c r="I20" s="277" t="s">
        <v>591</v>
      </c>
      <c r="J20" s="374" t="s">
        <v>592</v>
      </c>
      <c r="K20" s="95" t="s">
        <v>593</v>
      </c>
      <c r="L20" s="374" t="s">
        <v>594</v>
      </c>
      <c r="M20" s="95" t="s">
        <v>595</v>
      </c>
      <c r="N20" s="374" t="s">
        <v>596</v>
      </c>
      <c r="O20" s="95" t="s">
        <v>597</v>
      </c>
      <c r="P20" s="374" t="s">
        <v>598</v>
      </c>
      <c r="Q20" s="95" t="s">
        <v>599</v>
      </c>
      <c r="R20" s="374" t="s">
        <v>600</v>
      </c>
      <c r="S20" s="95" t="s">
        <v>601</v>
      </c>
      <c r="T20" s="374" t="s">
        <v>602</v>
      </c>
      <c r="U20" s="95" t="s">
        <v>603</v>
      </c>
      <c r="V20" s="374" t="s">
        <v>604</v>
      </c>
      <c r="W20" s="95" t="s">
        <v>605</v>
      </c>
      <c r="X20" s="374" t="s">
        <v>606</v>
      </c>
      <c r="Y20" s="95" t="s">
        <v>607</v>
      </c>
      <c r="Z20" s="374" t="s">
        <v>608</v>
      </c>
      <c r="AA20" s="95" t="s">
        <v>609</v>
      </c>
      <c r="AB20" s="374" t="s">
        <v>610</v>
      </c>
      <c r="AC20" s="95" t="s">
        <v>611</v>
      </c>
      <c r="AD20" s="374" t="s">
        <v>612</v>
      </c>
      <c r="AE20" s="95" t="s">
        <v>613</v>
      </c>
      <c r="AF20" s="374" t="s">
        <v>614</v>
      </c>
      <c r="AG20" s="95" t="s">
        <v>615</v>
      </c>
      <c r="AH20" s="374" t="s">
        <v>616</v>
      </c>
      <c r="AI20" s="277" t="s">
        <v>617</v>
      </c>
      <c r="AJ20" s="325" t="s">
        <v>618</v>
      </c>
      <c r="AK20" s="277" t="s">
        <v>619</v>
      </c>
      <c r="AL20" s="94" t="s">
        <v>620</v>
      </c>
      <c r="AM20" s="277" t="s">
        <v>621</v>
      </c>
      <c r="AN20" s="374" t="s">
        <v>622</v>
      </c>
      <c r="AO20" s="95" t="s">
        <v>623</v>
      </c>
      <c r="AP20" s="374" t="s">
        <v>624</v>
      </c>
      <c r="AQ20" s="95" t="s">
        <v>625</v>
      </c>
      <c r="AR20" s="374" t="s">
        <v>626</v>
      </c>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28"/>
      <c r="C21" s="633"/>
      <c r="D21" s="270" t="s">
        <v>55</v>
      </c>
      <c r="E21" s="290" t="s">
        <v>627</v>
      </c>
      <c r="F21" s="326" t="s">
        <v>628</v>
      </c>
      <c r="G21" s="290" t="s">
        <v>629</v>
      </c>
      <c r="H21" s="369" t="s">
        <v>630</v>
      </c>
      <c r="I21" s="290" t="s">
        <v>631</v>
      </c>
      <c r="J21" s="375" t="s">
        <v>632</v>
      </c>
      <c r="K21" s="376" t="s">
        <v>633</v>
      </c>
      <c r="L21" s="375" t="s">
        <v>634</v>
      </c>
      <c r="M21" s="376" t="s">
        <v>635</v>
      </c>
      <c r="N21" s="375" t="s">
        <v>636</v>
      </c>
      <c r="O21" s="376" t="s">
        <v>637</v>
      </c>
      <c r="P21" s="375" t="s">
        <v>638</v>
      </c>
      <c r="Q21" s="376" t="s">
        <v>639</v>
      </c>
      <c r="R21" s="375" t="s">
        <v>640</v>
      </c>
      <c r="S21" s="376" t="s">
        <v>641</v>
      </c>
      <c r="T21" s="375" t="s">
        <v>642</v>
      </c>
      <c r="U21" s="376" t="s">
        <v>643</v>
      </c>
      <c r="V21" s="375" t="s">
        <v>644</v>
      </c>
      <c r="W21" s="376" t="s">
        <v>645</v>
      </c>
      <c r="X21" s="375" t="s">
        <v>646</v>
      </c>
      <c r="Y21" s="376" t="s">
        <v>647</v>
      </c>
      <c r="Z21" s="375" t="s">
        <v>648</v>
      </c>
      <c r="AA21" s="376" t="s">
        <v>648</v>
      </c>
      <c r="AB21" s="375" t="s">
        <v>649</v>
      </c>
      <c r="AC21" s="376" t="s">
        <v>650</v>
      </c>
      <c r="AD21" s="375" t="s">
        <v>651</v>
      </c>
      <c r="AE21" s="376" t="s">
        <v>652</v>
      </c>
      <c r="AF21" s="375" t="s">
        <v>653</v>
      </c>
      <c r="AG21" s="376" t="s">
        <v>654</v>
      </c>
      <c r="AH21" s="375" t="s">
        <v>655</v>
      </c>
      <c r="AI21" s="290" t="s">
        <v>656</v>
      </c>
      <c r="AJ21" s="326" t="s">
        <v>657</v>
      </c>
      <c r="AK21" s="290" t="s">
        <v>658</v>
      </c>
      <c r="AL21" s="369" t="s">
        <v>659</v>
      </c>
      <c r="AM21" s="290" t="s">
        <v>660</v>
      </c>
      <c r="AN21" s="375" t="s">
        <v>661</v>
      </c>
      <c r="AO21" s="376" t="s">
        <v>662</v>
      </c>
      <c r="AP21" s="375" t="s">
        <v>663</v>
      </c>
      <c r="AQ21" s="376" t="s">
        <v>664</v>
      </c>
      <c r="AR21" s="375" t="s">
        <v>665</v>
      </c>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26" t="s">
        <v>11</v>
      </c>
      <c r="C22" s="632"/>
      <c r="D22" s="97" t="s">
        <v>0</v>
      </c>
      <c r="E22" s="25">
        <v>17</v>
      </c>
      <c r="F22" s="327">
        <v>17</v>
      </c>
      <c r="G22" s="25">
        <v>12</v>
      </c>
      <c r="H22" s="327">
        <v>15</v>
      </c>
      <c r="I22" s="25">
        <v>15</v>
      </c>
      <c r="J22" s="327">
        <v>12</v>
      </c>
      <c r="K22" s="25">
        <v>16</v>
      </c>
      <c r="L22" s="327">
        <v>17</v>
      </c>
      <c r="M22" s="25">
        <v>15</v>
      </c>
      <c r="N22" s="327">
        <v>19</v>
      </c>
      <c r="O22" s="25">
        <v>21</v>
      </c>
      <c r="P22" s="327">
        <v>20</v>
      </c>
      <c r="Q22" s="25">
        <v>15</v>
      </c>
      <c r="R22" s="327">
        <v>19</v>
      </c>
      <c r="S22" s="25">
        <v>16</v>
      </c>
      <c r="T22" s="327">
        <v>15</v>
      </c>
      <c r="U22" s="25">
        <v>15</v>
      </c>
      <c r="V22" s="327">
        <v>15</v>
      </c>
      <c r="W22" s="25">
        <v>15</v>
      </c>
      <c r="X22" s="327">
        <v>16</v>
      </c>
      <c r="Y22" s="25">
        <v>16</v>
      </c>
      <c r="Z22" s="327">
        <v>21</v>
      </c>
      <c r="AA22" s="25">
        <v>15</v>
      </c>
      <c r="AB22" s="327">
        <v>17</v>
      </c>
      <c r="AC22" s="25">
        <v>15</v>
      </c>
      <c r="AD22" s="327">
        <v>16</v>
      </c>
      <c r="AE22" s="25">
        <v>16</v>
      </c>
      <c r="AF22" s="327">
        <v>16</v>
      </c>
      <c r="AG22" s="25">
        <v>16</v>
      </c>
      <c r="AH22" s="327">
        <v>16</v>
      </c>
      <c r="AI22" s="25">
        <v>16</v>
      </c>
      <c r="AJ22" s="327">
        <v>17</v>
      </c>
      <c r="AK22" s="25">
        <v>22</v>
      </c>
      <c r="AL22" s="327">
        <v>18</v>
      </c>
      <c r="AM22" s="25">
        <v>15</v>
      </c>
      <c r="AN22" s="327">
        <v>17</v>
      </c>
      <c r="AO22" s="25">
        <v>16</v>
      </c>
      <c r="AP22" s="327">
        <v>15</v>
      </c>
      <c r="AQ22" s="25">
        <v>15</v>
      </c>
      <c r="AR22" s="327">
        <v>21</v>
      </c>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28"/>
      <c r="C23" s="633"/>
      <c r="D23" s="26" t="s">
        <v>1</v>
      </c>
      <c r="E23" s="27">
        <v>17</v>
      </c>
      <c r="F23" s="29">
        <v>17</v>
      </c>
      <c r="G23" s="27">
        <v>11</v>
      </c>
      <c r="H23" s="29">
        <v>15</v>
      </c>
      <c r="I23" s="27">
        <v>15</v>
      </c>
      <c r="J23" s="29">
        <v>12</v>
      </c>
      <c r="K23" s="27">
        <v>16</v>
      </c>
      <c r="L23" s="29">
        <v>17</v>
      </c>
      <c r="M23" s="27">
        <v>15</v>
      </c>
      <c r="N23" s="29">
        <v>19</v>
      </c>
      <c r="O23" s="27">
        <v>21</v>
      </c>
      <c r="P23" s="29">
        <v>20</v>
      </c>
      <c r="Q23" s="27">
        <v>15</v>
      </c>
      <c r="R23" s="29">
        <v>18</v>
      </c>
      <c r="S23" s="27">
        <v>16</v>
      </c>
      <c r="T23" s="29">
        <v>15</v>
      </c>
      <c r="U23" s="27">
        <v>14</v>
      </c>
      <c r="V23" s="29">
        <v>14</v>
      </c>
      <c r="W23" s="27">
        <v>15</v>
      </c>
      <c r="X23" s="29">
        <v>0</v>
      </c>
      <c r="Y23" s="27">
        <v>16</v>
      </c>
      <c r="Z23" s="29">
        <v>21</v>
      </c>
      <c r="AA23" s="27">
        <v>15</v>
      </c>
      <c r="AB23" s="29">
        <v>17</v>
      </c>
      <c r="AC23" s="27">
        <v>9</v>
      </c>
      <c r="AD23" s="29">
        <v>16</v>
      </c>
      <c r="AE23" s="27">
        <v>14</v>
      </c>
      <c r="AF23" s="29">
        <v>10</v>
      </c>
      <c r="AG23" s="27">
        <v>16</v>
      </c>
      <c r="AH23" s="29">
        <v>16</v>
      </c>
      <c r="AI23" s="27">
        <v>15</v>
      </c>
      <c r="AJ23" s="29">
        <v>16</v>
      </c>
      <c r="AK23" s="27">
        <v>21</v>
      </c>
      <c r="AL23" s="29">
        <v>18</v>
      </c>
      <c r="AM23" s="27">
        <v>13</v>
      </c>
      <c r="AN23" s="29">
        <v>17</v>
      </c>
      <c r="AO23" s="27">
        <v>16</v>
      </c>
      <c r="AP23" s="29">
        <v>10</v>
      </c>
      <c r="AQ23" s="27">
        <v>15</v>
      </c>
      <c r="AR23" s="29">
        <v>16</v>
      </c>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28"/>
      <c r="C24" s="633"/>
      <c r="D24" s="26" t="s">
        <v>2</v>
      </c>
      <c r="E24" s="30">
        <f t="shared" ref="E24:O24" si="128">E22-E23</f>
        <v>0</v>
      </c>
      <c r="F24" s="328">
        <f t="shared" si="128"/>
        <v>0</v>
      </c>
      <c r="G24" s="30">
        <f t="shared" si="128"/>
        <v>1</v>
      </c>
      <c r="H24" s="328">
        <f t="shared" si="128"/>
        <v>0</v>
      </c>
      <c r="I24" s="30">
        <f t="shared" si="128"/>
        <v>0</v>
      </c>
      <c r="J24" s="328">
        <f t="shared" si="128"/>
        <v>0</v>
      </c>
      <c r="K24" s="30">
        <f t="shared" si="128"/>
        <v>0</v>
      </c>
      <c r="L24" s="328">
        <f t="shared" si="128"/>
        <v>0</v>
      </c>
      <c r="M24" s="30">
        <f t="shared" si="128"/>
        <v>0</v>
      </c>
      <c r="N24" s="328">
        <f t="shared" si="128"/>
        <v>0</v>
      </c>
      <c r="O24" s="30">
        <f t="shared" si="128"/>
        <v>0</v>
      </c>
      <c r="P24" s="328">
        <f>P22-P23</f>
        <v>0</v>
      </c>
      <c r="Q24" s="30">
        <f t="shared" ref="Q24:CB24" si="129">Q22-Q23</f>
        <v>0</v>
      </c>
      <c r="R24" s="328">
        <f t="shared" si="129"/>
        <v>1</v>
      </c>
      <c r="S24" s="30">
        <f t="shared" si="129"/>
        <v>0</v>
      </c>
      <c r="T24" s="328">
        <f t="shared" si="129"/>
        <v>0</v>
      </c>
      <c r="U24" s="30">
        <f t="shared" si="129"/>
        <v>1</v>
      </c>
      <c r="V24" s="328">
        <f t="shared" si="129"/>
        <v>1</v>
      </c>
      <c r="W24" s="30">
        <f t="shared" si="129"/>
        <v>0</v>
      </c>
      <c r="X24" s="328">
        <f t="shared" si="129"/>
        <v>16</v>
      </c>
      <c r="Y24" s="30">
        <f t="shared" si="129"/>
        <v>0</v>
      </c>
      <c r="Z24" s="328">
        <f t="shared" si="129"/>
        <v>0</v>
      </c>
      <c r="AA24" s="30">
        <f t="shared" si="129"/>
        <v>0</v>
      </c>
      <c r="AB24" s="328">
        <f t="shared" si="129"/>
        <v>0</v>
      </c>
      <c r="AC24" s="30">
        <f t="shared" si="129"/>
        <v>6</v>
      </c>
      <c r="AD24" s="328">
        <f t="shared" si="129"/>
        <v>0</v>
      </c>
      <c r="AE24" s="30">
        <f t="shared" si="129"/>
        <v>2</v>
      </c>
      <c r="AF24" s="328">
        <f t="shared" si="129"/>
        <v>6</v>
      </c>
      <c r="AG24" s="30">
        <f t="shared" si="129"/>
        <v>0</v>
      </c>
      <c r="AH24" s="328">
        <f t="shared" si="129"/>
        <v>0</v>
      </c>
      <c r="AI24" s="30">
        <f t="shared" si="129"/>
        <v>1</v>
      </c>
      <c r="AJ24" s="328">
        <f t="shared" si="129"/>
        <v>1</v>
      </c>
      <c r="AK24" s="30">
        <f t="shared" si="129"/>
        <v>1</v>
      </c>
      <c r="AL24" s="328">
        <f t="shared" si="129"/>
        <v>0</v>
      </c>
      <c r="AM24" s="30">
        <f t="shared" si="129"/>
        <v>2</v>
      </c>
      <c r="AN24" s="328">
        <f t="shared" si="129"/>
        <v>0</v>
      </c>
      <c r="AO24" s="30">
        <f t="shared" si="129"/>
        <v>0</v>
      </c>
      <c r="AP24" s="328">
        <f t="shared" si="129"/>
        <v>5</v>
      </c>
      <c r="AQ24" s="30">
        <f t="shared" si="129"/>
        <v>0</v>
      </c>
      <c r="AR24" s="328">
        <f t="shared" si="129"/>
        <v>5</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28"/>
      <c r="C25" s="633"/>
      <c r="D25" s="26" t="s">
        <v>109</v>
      </c>
      <c r="E25" s="32">
        <f>(E23/E22)*100</f>
        <v>100</v>
      </c>
      <c r="F25" s="329">
        <f t="shared" ref="F25:L25" si="131">(F23/F22)*100</f>
        <v>100</v>
      </c>
      <c r="G25" s="32">
        <f t="shared" si="131"/>
        <v>91.666666666666657</v>
      </c>
      <c r="H25" s="329">
        <f t="shared" si="131"/>
        <v>100</v>
      </c>
      <c r="I25" s="32">
        <f t="shared" si="131"/>
        <v>100</v>
      </c>
      <c r="J25" s="329">
        <f t="shared" si="131"/>
        <v>100</v>
      </c>
      <c r="K25" s="32">
        <f t="shared" si="131"/>
        <v>100</v>
      </c>
      <c r="L25" s="329">
        <f t="shared" si="131"/>
        <v>100</v>
      </c>
      <c r="M25" s="32">
        <f t="shared" ref="M25:X25" si="132">(M23/M22)*100</f>
        <v>100</v>
      </c>
      <c r="N25" s="329">
        <f>(N23/N22)*100</f>
        <v>100</v>
      </c>
      <c r="O25" s="32">
        <f t="shared" si="132"/>
        <v>100</v>
      </c>
      <c r="P25" s="329">
        <f t="shared" si="132"/>
        <v>100</v>
      </c>
      <c r="Q25" s="32">
        <f t="shared" si="132"/>
        <v>100</v>
      </c>
      <c r="R25" s="329">
        <f t="shared" si="132"/>
        <v>94.73684210526315</v>
      </c>
      <c r="S25" s="32">
        <f t="shared" si="132"/>
        <v>100</v>
      </c>
      <c r="T25" s="329">
        <f t="shared" si="132"/>
        <v>100</v>
      </c>
      <c r="U25" s="32">
        <f t="shared" si="132"/>
        <v>93.333333333333329</v>
      </c>
      <c r="V25" s="329">
        <f t="shared" si="132"/>
        <v>93.333333333333329</v>
      </c>
      <c r="W25" s="32">
        <f t="shared" si="132"/>
        <v>100</v>
      </c>
      <c r="X25" s="329">
        <f t="shared" si="132"/>
        <v>0</v>
      </c>
      <c r="Y25" s="32">
        <f t="shared" ref="Y25:AQ25" si="133">(Y23/Y22)*100</f>
        <v>100</v>
      </c>
      <c r="Z25" s="329">
        <f t="shared" si="133"/>
        <v>100</v>
      </c>
      <c r="AA25" s="32">
        <f t="shared" si="133"/>
        <v>100</v>
      </c>
      <c r="AB25" s="329">
        <f t="shared" si="133"/>
        <v>100</v>
      </c>
      <c r="AC25" s="32">
        <f t="shared" si="133"/>
        <v>60</v>
      </c>
      <c r="AD25" s="329">
        <f t="shared" si="133"/>
        <v>100</v>
      </c>
      <c r="AE25" s="32">
        <f t="shared" si="133"/>
        <v>87.5</v>
      </c>
      <c r="AF25" s="329">
        <f t="shared" si="133"/>
        <v>62.5</v>
      </c>
      <c r="AG25" s="32">
        <f t="shared" si="133"/>
        <v>100</v>
      </c>
      <c r="AH25" s="329">
        <f t="shared" si="133"/>
        <v>100</v>
      </c>
      <c r="AI25" s="32">
        <f t="shared" si="133"/>
        <v>93.75</v>
      </c>
      <c r="AJ25" s="329">
        <f t="shared" si="133"/>
        <v>94.117647058823522</v>
      </c>
      <c r="AK25" s="32">
        <f t="shared" si="133"/>
        <v>95.454545454545453</v>
      </c>
      <c r="AL25" s="329">
        <f t="shared" si="133"/>
        <v>100</v>
      </c>
      <c r="AM25" s="32">
        <f t="shared" si="133"/>
        <v>86.666666666666671</v>
      </c>
      <c r="AN25" s="329">
        <f t="shared" si="133"/>
        <v>100</v>
      </c>
      <c r="AO25" s="32">
        <f t="shared" si="133"/>
        <v>100</v>
      </c>
      <c r="AP25" s="329">
        <f t="shared" si="133"/>
        <v>66.666666666666657</v>
      </c>
      <c r="AQ25" s="32">
        <f t="shared" si="133"/>
        <v>100</v>
      </c>
      <c r="AR25" s="329">
        <f>(AR23/AR22)*100</f>
        <v>76.19047619047619</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28"/>
      <c r="C26" s="633"/>
      <c r="D26" s="26" t="s">
        <v>67</v>
      </c>
      <c r="E26" s="27">
        <v>0</v>
      </c>
      <c r="F26" s="29"/>
      <c r="G26" s="27">
        <v>2</v>
      </c>
      <c r="H26" s="29">
        <v>0</v>
      </c>
      <c r="I26" s="27"/>
      <c r="J26" s="29"/>
      <c r="K26" s="27"/>
      <c r="L26" s="29"/>
      <c r="M26" s="27"/>
      <c r="N26" s="29"/>
      <c r="O26" s="27">
        <v>1</v>
      </c>
      <c r="P26" s="29">
        <v>1</v>
      </c>
      <c r="Q26" s="27"/>
      <c r="R26" s="29"/>
      <c r="S26" s="27"/>
      <c r="T26" s="29"/>
      <c r="U26" s="27"/>
      <c r="V26" s="29"/>
      <c r="W26" s="27"/>
      <c r="X26" s="29"/>
      <c r="Y26" s="27"/>
      <c r="Z26" s="29"/>
      <c r="AA26" s="27"/>
      <c r="AB26" s="29"/>
      <c r="AC26" s="27"/>
      <c r="AD26" s="29"/>
      <c r="AE26" s="27">
        <v>2</v>
      </c>
      <c r="AF26" s="29"/>
      <c r="AG26" s="27"/>
      <c r="AH26" s="29"/>
      <c r="AI26" s="27"/>
      <c r="AJ26" s="29"/>
      <c r="AK26" s="27">
        <v>1</v>
      </c>
      <c r="AL26" s="29"/>
      <c r="AM26" s="27">
        <v>1</v>
      </c>
      <c r="AN26" s="29"/>
      <c r="AO26" s="27">
        <v>3</v>
      </c>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28"/>
      <c r="C27" s="633"/>
      <c r="D27" s="26" t="s">
        <v>110</v>
      </c>
      <c r="E27" s="30">
        <f>(E26/E22)*100</f>
        <v>0</v>
      </c>
      <c r="F27" s="328">
        <f t="shared" ref="F27:L27" si="135">(F26/F22)*100</f>
        <v>0</v>
      </c>
      <c r="G27" s="30">
        <f t="shared" si="135"/>
        <v>16.666666666666664</v>
      </c>
      <c r="H27" s="328">
        <f t="shared" si="135"/>
        <v>0</v>
      </c>
      <c r="I27" s="30">
        <f t="shared" si="135"/>
        <v>0</v>
      </c>
      <c r="J27" s="328">
        <f t="shared" si="135"/>
        <v>0</v>
      </c>
      <c r="K27" s="30">
        <f t="shared" si="135"/>
        <v>0</v>
      </c>
      <c r="L27" s="328">
        <f t="shared" si="135"/>
        <v>0</v>
      </c>
      <c r="M27" s="30">
        <f t="shared" ref="M27:X27" si="136">(M26/M22)*100</f>
        <v>0</v>
      </c>
      <c r="N27" s="328">
        <f t="shared" si="136"/>
        <v>0</v>
      </c>
      <c r="O27" s="30">
        <f t="shared" si="136"/>
        <v>4.7619047619047619</v>
      </c>
      <c r="P27" s="328">
        <f t="shared" si="136"/>
        <v>5</v>
      </c>
      <c r="Q27" s="30">
        <f t="shared" si="136"/>
        <v>0</v>
      </c>
      <c r="R27" s="328">
        <f t="shared" si="136"/>
        <v>0</v>
      </c>
      <c r="S27" s="30">
        <f t="shared" si="136"/>
        <v>0</v>
      </c>
      <c r="T27" s="328">
        <f t="shared" si="136"/>
        <v>0</v>
      </c>
      <c r="U27" s="30">
        <f t="shared" si="136"/>
        <v>0</v>
      </c>
      <c r="V27" s="328">
        <f t="shared" si="136"/>
        <v>0</v>
      </c>
      <c r="W27" s="30">
        <f t="shared" si="136"/>
        <v>0</v>
      </c>
      <c r="X27" s="328">
        <f t="shared" si="136"/>
        <v>0</v>
      </c>
      <c r="Y27" s="30">
        <f t="shared" ref="Y27:AH27" si="137">(Y26/Y22)*100</f>
        <v>0</v>
      </c>
      <c r="Z27" s="328">
        <f t="shared" si="137"/>
        <v>0</v>
      </c>
      <c r="AA27" s="30">
        <f t="shared" si="137"/>
        <v>0</v>
      </c>
      <c r="AB27" s="328">
        <f t="shared" si="137"/>
        <v>0</v>
      </c>
      <c r="AC27" s="30">
        <f t="shared" si="137"/>
        <v>0</v>
      </c>
      <c r="AD27" s="328">
        <f t="shared" si="137"/>
        <v>0</v>
      </c>
      <c r="AE27" s="30">
        <f t="shared" si="137"/>
        <v>12.5</v>
      </c>
      <c r="AF27" s="328">
        <f t="shared" si="137"/>
        <v>0</v>
      </c>
      <c r="AG27" s="30">
        <f t="shared" si="137"/>
        <v>0</v>
      </c>
      <c r="AH27" s="328">
        <f t="shared" si="137"/>
        <v>0</v>
      </c>
      <c r="AI27" s="30">
        <f>(AI26/AI22)*100</f>
        <v>0</v>
      </c>
      <c r="AJ27" s="328">
        <f t="shared" ref="AJ27:ED27" si="138">(AJ26/AJ22)*100</f>
        <v>0</v>
      </c>
      <c r="AK27" s="30">
        <f t="shared" si="138"/>
        <v>4.5454545454545459</v>
      </c>
      <c r="AL27" s="328">
        <f t="shared" si="138"/>
        <v>0</v>
      </c>
      <c r="AM27" s="30">
        <f t="shared" si="138"/>
        <v>6.666666666666667</v>
      </c>
      <c r="AN27" s="328">
        <f t="shared" si="138"/>
        <v>0</v>
      </c>
      <c r="AO27" s="30">
        <f t="shared" si="138"/>
        <v>18.75</v>
      </c>
      <c r="AP27" s="328">
        <f t="shared" si="138"/>
        <v>0</v>
      </c>
      <c r="AQ27" s="30">
        <f t="shared" si="138"/>
        <v>0</v>
      </c>
      <c r="AR27" s="328">
        <f t="shared" si="138"/>
        <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28"/>
      <c r="C28" s="633"/>
      <c r="D28" s="26" t="s">
        <v>23</v>
      </c>
      <c r="E28" s="27"/>
      <c r="F28" s="29"/>
      <c r="G28" s="27">
        <v>-2</v>
      </c>
      <c r="H28" s="29">
        <v>0</v>
      </c>
      <c r="I28" s="27"/>
      <c r="J28" s="29"/>
      <c r="K28" s="27"/>
      <c r="L28" s="29"/>
      <c r="M28" s="27"/>
      <c r="N28" s="29"/>
      <c r="O28" s="27"/>
      <c r="P28" s="29"/>
      <c r="Q28" s="27"/>
      <c r="R28" s="29"/>
      <c r="S28" s="27"/>
      <c r="T28" s="29">
        <v>-1</v>
      </c>
      <c r="U28" s="27">
        <v>-2</v>
      </c>
      <c r="V28" s="29"/>
      <c r="W28" s="27"/>
      <c r="X28" s="29"/>
      <c r="Y28" s="27"/>
      <c r="Z28" s="29"/>
      <c r="AA28" s="27"/>
      <c r="AB28" s="29"/>
      <c r="AC28" s="27"/>
      <c r="AD28" s="29"/>
      <c r="AE28" s="27">
        <v>20</v>
      </c>
      <c r="AF28" s="29"/>
      <c r="AG28" s="27"/>
      <c r="AH28" s="29"/>
      <c r="AI28" s="27"/>
      <c r="AJ28" s="29"/>
      <c r="AK28" s="27"/>
      <c r="AL28" s="29"/>
      <c r="AM28" s="27"/>
      <c r="AN28" s="29">
        <v>2</v>
      </c>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0"/>
      <c r="C29" s="634"/>
      <c r="D29" s="33" t="s">
        <v>108</v>
      </c>
      <c r="E29" s="34">
        <v>35</v>
      </c>
      <c r="F29" s="36">
        <v>36</v>
      </c>
      <c r="G29" s="34">
        <v>35</v>
      </c>
      <c r="H29" s="36">
        <v>35</v>
      </c>
      <c r="I29" s="34">
        <v>40</v>
      </c>
      <c r="J29" s="36">
        <v>30</v>
      </c>
      <c r="K29" s="34">
        <v>38</v>
      </c>
      <c r="L29" s="36">
        <v>36</v>
      </c>
      <c r="M29" s="34">
        <v>32</v>
      </c>
      <c r="N29" s="36">
        <v>28</v>
      </c>
      <c r="O29" s="34">
        <v>35</v>
      </c>
      <c r="P29" s="36">
        <v>37</v>
      </c>
      <c r="Q29" s="34">
        <v>35</v>
      </c>
      <c r="R29" s="36">
        <v>33</v>
      </c>
      <c r="S29" s="34">
        <v>34</v>
      </c>
      <c r="T29" s="36">
        <v>35</v>
      </c>
      <c r="U29" s="34">
        <v>34</v>
      </c>
      <c r="V29" s="36">
        <v>32</v>
      </c>
      <c r="W29" s="34">
        <v>33</v>
      </c>
      <c r="X29" s="36">
        <v>20</v>
      </c>
      <c r="Y29" s="34">
        <v>41</v>
      </c>
      <c r="Z29" s="36">
        <v>32</v>
      </c>
      <c r="AA29" s="34">
        <v>38</v>
      </c>
      <c r="AB29" s="36">
        <v>33</v>
      </c>
      <c r="AC29" s="34">
        <v>34</v>
      </c>
      <c r="AD29" s="36">
        <v>34</v>
      </c>
      <c r="AE29" s="34">
        <v>33</v>
      </c>
      <c r="AF29" s="36">
        <v>37</v>
      </c>
      <c r="AG29" s="34">
        <v>40</v>
      </c>
      <c r="AH29" s="36">
        <v>35</v>
      </c>
      <c r="AI29" s="34">
        <v>37</v>
      </c>
      <c r="AJ29" s="36">
        <v>38</v>
      </c>
      <c r="AK29" s="34">
        <v>39</v>
      </c>
      <c r="AL29" s="36">
        <v>37</v>
      </c>
      <c r="AM29" s="34">
        <v>38</v>
      </c>
      <c r="AN29" s="36">
        <v>38</v>
      </c>
      <c r="AO29" s="34">
        <v>33</v>
      </c>
      <c r="AP29" s="36">
        <v>36.5</v>
      </c>
      <c r="AQ29" s="34">
        <v>39</v>
      </c>
      <c r="AR29" s="36">
        <v>41</v>
      </c>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6" t="s">
        <v>4</v>
      </c>
      <c r="C30" s="632"/>
      <c r="D30" s="39" t="s">
        <v>29</v>
      </c>
      <c r="E30" s="41">
        <v>2</v>
      </c>
      <c r="F30" s="42">
        <v>1</v>
      </c>
      <c r="G30" s="41">
        <v>1</v>
      </c>
      <c r="H30" s="42">
        <v>4</v>
      </c>
      <c r="I30" s="41">
        <v>2</v>
      </c>
      <c r="J30" s="42">
        <v>1</v>
      </c>
      <c r="K30" s="41">
        <v>1</v>
      </c>
      <c r="L30" s="42">
        <v>3</v>
      </c>
      <c r="M30" s="41">
        <v>2</v>
      </c>
      <c r="N30" s="42">
        <v>2</v>
      </c>
      <c r="O30" s="41">
        <v>5</v>
      </c>
      <c r="P30" s="42">
        <v>6</v>
      </c>
      <c r="Q30" s="41">
        <v>2</v>
      </c>
      <c r="R30" s="42">
        <v>1</v>
      </c>
      <c r="S30" s="41">
        <v>4</v>
      </c>
      <c r="T30" s="42">
        <v>1</v>
      </c>
      <c r="U30" s="41">
        <v>2</v>
      </c>
      <c r="V30" s="42">
        <v>0</v>
      </c>
      <c r="W30" s="41">
        <v>1</v>
      </c>
      <c r="X30" s="42">
        <v>0</v>
      </c>
      <c r="Y30" s="41">
        <v>7</v>
      </c>
      <c r="Z30" s="42">
        <v>3</v>
      </c>
      <c r="AA30" s="41">
        <v>2</v>
      </c>
      <c r="AB30" s="42">
        <v>3</v>
      </c>
      <c r="AC30" s="41">
        <v>2</v>
      </c>
      <c r="AD30" s="42">
        <v>2</v>
      </c>
      <c r="AE30" s="41">
        <v>0</v>
      </c>
      <c r="AF30" s="42">
        <v>1</v>
      </c>
      <c r="AG30" s="41">
        <v>2</v>
      </c>
      <c r="AH30" s="42">
        <v>0</v>
      </c>
      <c r="AI30" s="41">
        <v>6</v>
      </c>
      <c r="AJ30" s="42">
        <v>2</v>
      </c>
      <c r="AK30" s="41">
        <v>5</v>
      </c>
      <c r="AL30" s="42">
        <v>0</v>
      </c>
      <c r="AM30" s="41">
        <v>0</v>
      </c>
      <c r="AN30" s="42">
        <v>1</v>
      </c>
      <c r="AO30" s="41">
        <v>0</v>
      </c>
      <c r="AP30" s="42">
        <v>0</v>
      </c>
      <c r="AQ30" s="41">
        <v>2</v>
      </c>
      <c r="AR30" s="42">
        <v>4</v>
      </c>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28"/>
      <c r="C31" s="633"/>
      <c r="D31" s="43" t="s">
        <v>31</v>
      </c>
      <c r="E31" s="45">
        <v>4</v>
      </c>
      <c r="F31" s="46">
        <v>5</v>
      </c>
      <c r="G31" s="45">
        <v>6</v>
      </c>
      <c r="H31" s="46">
        <v>4</v>
      </c>
      <c r="I31" s="45">
        <v>4</v>
      </c>
      <c r="J31" s="46">
        <v>1</v>
      </c>
      <c r="K31" s="45">
        <v>4</v>
      </c>
      <c r="L31" s="46">
        <v>4</v>
      </c>
      <c r="M31" s="45">
        <v>6</v>
      </c>
      <c r="N31" s="46">
        <v>7</v>
      </c>
      <c r="O31" s="45">
        <v>11</v>
      </c>
      <c r="P31" s="46">
        <v>7</v>
      </c>
      <c r="Q31" s="45">
        <v>3</v>
      </c>
      <c r="R31" s="46">
        <v>8</v>
      </c>
      <c r="S31" s="45">
        <v>3</v>
      </c>
      <c r="T31" s="46">
        <v>8</v>
      </c>
      <c r="U31" s="45">
        <v>8</v>
      </c>
      <c r="V31" s="46">
        <v>5</v>
      </c>
      <c r="W31" s="45">
        <v>5</v>
      </c>
      <c r="X31" s="46">
        <v>8</v>
      </c>
      <c r="Y31" s="45">
        <v>5</v>
      </c>
      <c r="Z31" s="46">
        <v>6</v>
      </c>
      <c r="AA31" s="45">
        <v>6</v>
      </c>
      <c r="AB31" s="46">
        <v>5</v>
      </c>
      <c r="AC31" s="45">
        <v>4</v>
      </c>
      <c r="AD31" s="46">
        <v>4</v>
      </c>
      <c r="AE31" s="45">
        <v>9</v>
      </c>
      <c r="AF31" s="46">
        <v>5</v>
      </c>
      <c r="AG31" s="45">
        <v>7</v>
      </c>
      <c r="AH31" s="46">
        <v>7</v>
      </c>
      <c r="AI31" s="45">
        <v>9</v>
      </c>
      <c r="AJ31" s="46">
        <v>8</v>
      </c>
      <c r="AK31" s="45">
        <v>7</v>
      </c>
      <c r="AL31" s="46">
        <v>2</v>
      </c>
      <c r="AM31" s="45">
        <v>5</v>
      </c>
      <c r="AN31" s="46">
        <v>3</v>
      </c>
      <c r="AO31" s="45">
        <v>4</v>
      </c>
      <c r="AP31" s="46">
        <v>10</v>
      </c>
      <c r="AQ31" s="45">
        <v>3</v>
      </c>
      <c r="AR31" s="46">
        <v>5</v>
      </c>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28"/>
      <c r="C32" s="633"/>
      <c r="D32" s="43" t="s">
        <v>30</v>
      </c>
      <c r="E32" s="45">
        <v>5</v>
      </c>
      <c r="F32" s="46">
        <v>5</v>
      </c>
      <c r="G32" s="45">
        <v>3</v>
      </c>
      <c r="H32" s="46">
        <v>4</v>
      </c>
      <c r="I32" s="45">
        <v>4</v>
      </c>
      <c r="J32" s="46">
        <v>6</v>
      </c>
      <c r="K32" s="45">
        <v>7</v>
      </c>
      <c r="L32" s="46">
        <v>7</v>
      </c>
      <c r="M32" s="45">
        <v>5</v>
      </c>
      <c r="N32" s="46">
        <v>6</v>
      </c>
      <c r="O32" s="45">
        <v>3</v>
      </c>
      <c r="P32" s="46">
        <v>3</v>
      </c>
      <c r="Q32" s="45">
        <v>7</v>
      </c>
      <c r="R32" s="46">
        <v>8</v>
      </c>
      <c r="S32" s="45">
        <v>7</v>
      </c>
      <c r="T32" s="46">
        <v>3</v>
      </c>
      <c r="U32" s="45">
        <v>3</v>
      </c>
      <c r="V32" s="46">
        <v>9</v>
      </c>
      <c r="W32" s="45">
        <v>4</v>
      </c>
      <c r="X32" s="46">
        <v>6</v>
      </c>
      <c r="Y32" s="45">
        <v>2</v>
      </c>
      <c r="Z32" s="46">
        <v>6</v>
      </c>
      <c r="AA32" s="45">
        <v>4</v>
      </c>
      <c r="AB32" s="46">
        <v>5</v>
      </c>
      <c r="AC32" s="45">
        <v>7</v>
      </c>
      <c r="AD32" s="46">
        <v>4</v>
      </c>
      <c r="AE32" s="45">
        <v>4</v>
      </c>
      <c r="AF32" s="46">
        <v>4</v>
      </c>
      <c r="AG32" s="45">
        <v>5</v>
      </c>
      <c r="AH32" s="46">
        <v>8</v>
      </c>
      <c r="AI32" s="45">
        <v>1</v>
      </c>
      <c r="AJ32" s="46">
        <v>3</v>
      </c>
      <c r="AK32" s="45">
        <v>6</v>
      </c>
      <c r="AL32" s="46">
        <v>12</v>
      </c>
      <c r="AM32" s="45">
        <v>6</v>
      </c>
      <c r="AN32" s="46">
        <v>7</v>
      </c>
      <c r="AO32" s="45">
        <v>9</v>
      </c>
      <c r="AP32" s="46">
        <v>2</v>
      </c>
      <c r="AQ32" s="45">
        <v>6</v>
      </c>
      <c r="AR32" s="46">
        <v>7</v>
      </c>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28"/>
      <c r="C33" s="633"/>
      <c r="D33" s="484" t="s">
        <v>15</v>
      </c>
      <c r="E33" s="485">
        <v>6</v>
      </c>
      <c r="F33" s="486">
        <v>6</v>
      </c>
      <c r="G33" s="485">
        <v>2</v>
      </c>
      <c r="H33" s="486">
        <v>3</v>
      </c>
      <c r="I33" s="485">
        <v>5</v>
      </c>
      <c r="J33" s="486">
        <v>4</v>
      </c>
      <c r="K33" s="485">
        <v>4</v>
      </c>
      <c r="L33" s="486">
        <v>3</v>
      </c>
      <c r="M33" s="485">
        <v>2</v>
      </c>
      <c r="N33" s="486">
        <v>4</v>
      </c>
      <c r="O33" s="485">
        <v>2</v>
      </c>
      <c r="P33" s="486">
        <v>4</v>
      </c>
      <c r="Q33" s="485">
        <v>3</v>
      </c>
      <c r="R33" s="486">
        <v>2</v>
      </c>
      <c r="S33" s="485">
        <v>2</v>
      </c>
      <c r="T33" s="486">
        <v>3</v>
      </c>
      <c r="U33" s="485">
        <v>2</v>
      </c>
      <c r="V33" s="486">
        <v>1</v>
      </c>
      <c r="W33" s="485">
        <v>5</v>
      </c>
      <c r="X33" s="486">
        <v>2</v>
      </c>
      <c r="Y33" s="485">
        <v>2</v>
      </c>
      <c r="Z33" s="486">
        <v>6</v>
      </c>
      <c r="AA33" s="485">
        <v>3</v>
      </c>
      <c r="AB33" s="486">
        <v>4</v>
      </c>
      <c r="AC33" s="485">
        <v>2</v>
      </c>
      <c r="AD33" s="486">
        <v>6</v>
      </c>
      <c r="AE33" s="485">
        <v>3</v>
      </c>
      <c r="AF33" s="486">
        <v>6</v>
      </c>
      <c r="AG33" s="485">
        <v>2</v>
      </c>
      <c r="AH33" s="486">
        <v>1</v>
      </c>
      <c r="AI33" s="485">
        <v>0</v>
      </c>
      <c r="AJ33" s="486">
        <v>4</v>
      </c>
      <c r="AK33" s="485">
        <v>4</v>
      </c>
      <c r="AL33" s="486">
        <v>4</v>
      </c>
      <c r="AM33" s="485">
        <v>4</v>
      </c>
      <c r="AN33" s="486">
        <v>6</v>
      </c>
      <c r="AO33" s="485">
        <v>3</v>
      </c>
      <c r="AP33" s="486">
        <v>3</v>
      </c>
      <c r="AQ33" s="485">
        <v>4</v>
      </c>
      <c r="AR33" s="486">
        <v>5</v>
      </c>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0"/>
      <c r="C34" s="634"/>
      <c r="D34" s="47" t="s">
        <v>422</v>
      </c>
      <c r="E34" s="48">
        <f>SUM(E30:E33)</f>
        <v>17</v>
      </c>
      <c r="F34" s="48">
        <f t="shared" ref="F34:BQ34" si="139">SUM(F30:F33)</f>
        <v>17</v>
      </c>
      <c r="G34" s="48">
        <f t="shared" si="139"/>
        <v>12</v>
      </c>
      <c r="H34" s="48">
        <f t="shared" si="139"/>
        <v>15</v>
      </c>
      <c r="I34" s="48">
        <f t="shared" si="139"/>
        <v>15</v>
      </c>
      <c r="J34" s="48">
        <f t="shared" si="139"/>
        <v>12</v>
      </c>
      <c r="K34" s="48">
        <f t="shared" si="139"/>
        <v>16</v>
      </c>
      <c r="L34" s="48">
        <f t="shared" si="139"/>
        <v>17</v>
      </c>
      <c r="M34" s="48">
        <f t="shared" si="139"/>
        <v>15</v>
      </c>
      <c r="N34" s="48">
        <f t="shared" si="139"/>
        <v>19</v>
      </c>
      <c r="O34" s="48">
        <f t="shared" si="139"/>
        <v>21</v>
      </c>
      <c r="P34" s="48">
        <f t="shared" si="139"/>
        <v>20</v>
      </c>
      <c r="Q34" s="48">
        <f t="shared" si="139"/>
        <v>15</v>
      </c>
      <c r="R34" s="48">
        <f t="shared" si="139"/>
        <v>19</v>
      </c>
      <c r="S34" s="48">
        <f t="shared" si="139"/>
        <v>16</v>
      </c>
      <c r="T34" s="48">
        <f t="shared" si="139"/>
        <v>15</v>
      </c>
      <c r="U34" s="48">
        <f t="shared" si="139"/>
        <v>15</v>
      </c>
      <c r="V34" s="48">
        <f t="shared" si="139"/>
        <v>15</v>
      </c>
      <c r="W34" s="48">
        <f t="shared" si="139"/>
        <v>15</v>
      </c>
      <c r="X34" s="48">
        <f t="shared" si="139"/>
        <v>16</v>
      </c>
      <c r="Y34" s="48">
        <f t="shared" si="139"/>
        <v>16</v>
      </c>
      <c r="Z34" s="48">
        <f t="shared" si="139"/>
        <v>21</v>
      </c>
      <c r="AA34" s="48">
        <f t="shared" si="139"/>
        <v>15</v>
      </c>
      <c r="AB34" s="48">
        <f t="shared" si="139"/>
        <v>17</v>
      </c>
      <c r="AC34" s="48">
        <f t="shared" si="139"/>
        <v>15</v>
      </c>
      <c r="AD34" s="48">
        <f t="shared" si="139"/>
        <v>16</v>
      </c>
      <c r="AE34" s="48">
        <f t="shared" si="139"/>
        <v>16</v>
      </c>
      <c r="AF34" s="48">
        <f t="shared" si="139"/>
        <v>16</v>
      </c>
      <c r="AG34" s="48">
        <f t="shared" si="139"/>
        <v>16</v>
      </c>
      <c r="AH34" s="48">
        <f t="shared" si="139"/>
        <v>16</v>
      </c>
      <c r="AI34" s="48">
        <f t="shared" si="139"/>
        <v>16</v>
      </c>
      <c r="AJ34" s="48">
        <f t="shared" si="139"/>
        <v>17</v>
      </c>
      <c r="AK34" s="48">
        <f t="shared" si="139"/>
        <v>22</v>
      </c>
      <c r="AL34" s="48">
        <f t="shared" si="139"/>
        <v>18</v>
      </c>
      <c r="AM34" s="48">
        <f t="shared" si="139"/>
        <v>15</v>
      </c>
      <c r="AN34" s="48">
        <f t="shared" si="139"/>
        <v>17</v>
      </c>
      <c r="AO34" s="48">
        <f t="shared" si="139"/>
        <v>16</v>
      </c>
      <c r="AP34" s="48">
        <f t="shared" si="139"/>
        <v>15</v>
      </c>
      <c r="AQ34" s="48">
        <f t="shared" si="139"/>
        <v>15</v>
      </c>
      <c r="AR34" s="48">
        <f t="shared" si="139"/>
        <v>21</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6" t="s">
        <v>5</v>
      </c>
      <c r="C35" s="632"/>
      <c r="D35" s="273" t="s">
        <v>28</v>
      </c>
      <c r="E35" s="291" t="s">
        <v>666</v>
      </c>
      <c r="F35" s="330" t="s">
        <v>666</v>
      </c>
      <c r="G35" s="291" t="s">
        <v>667</v>
      </c>
      <c r="H35" s="330" t="s">
        <v>668</v>
      </c>
      <c r="I35" s="291" t="s">
        <v>668</v>
      </c>
      <c r="J35" s="330" t="s">
        <v>668</v>
      </c>
      <c r="K35" s="291" t="s">
        <v>668</v>
      </c>
      <c r="L35" s="330" t="s">
        <v>668</v>
      </c>
      <c r="M35" s="291" t="s">
        <v>668</v>
      </c>
      <c r="N35" s="330" t="s">
        <v>666</v>
      </c>
      <c r="O35" s="291" t="s">
        <v>666</v>
      </c>
      <c r="P35" s="330" t="s">
        <v>666</v>
      </c>
      <c r="Q35" s="291" t="s">
        <v>666</v>
      </c>
      <c r="R35" s="330" t="s">
        <v>666</v>
      </c>
      <c r="S35" s="291" t="s">
        <v>666</v>
      </c>
      <c r="T35" s="330" t="s">
        <v>666</v>
      </c>
      <c r="U35" s="291" t="s">
        <v>666</v>
      </c>
      <c r="V35" s="330" t="s">
        <v>666</v>
      </c>
      <c r="W35" s="291" t="s">
        <v>666</v>
      </c>
      <c r="X35" s="330" t="s">
        <v>666</v>
      </c>
      <c r="Y35" s="291" t="s">
        <v>666</v>
      </c>
      <c r="Z35" s="330" t="s">
        <v>666</v>
      </c>
      <c r="AA35" s="291" t="s">
        <v>666</v>
      </c>
      <c r="AB35" s="330" t="s">
        <v>668</v>
      </c>
      <c r="AC35" s="291" t="s">
        <v>668</v>
      </c>
      <c r="AD35" s="330" t="s">
        <v>668</v>
      </c>
      <c r="AE35" s="291" t="s">
        <v>668</v>
      </c>
      <c r="AF35" s="330" t="s">
        <v>668</v>
      </c>
      <c r="AG35" s="291" t="s">
        <v>668</v>
      </c>
      <c r="AH35" s="330" t="s">
        <v>668</v>
      </c>
      <c r="AI35" s="291" t="s">
        <v>666</v>
      </c>
      <c r="AJ35" s="330" t="s">
        <v>666</v>
      </c>
      <c r="AK35" s="291" t="s">
        <v>666</v>
      </c>
      <c r="AL35" s="330" t="s">
        <v>666</v>
      </c>
      <c r="AM35" s="291" t="s">
        <v>666</v>
      </c>
      <c r="AN35" s="330" t="s">
        <v>666</v>
      </c>
      <c r="AO35" s="291" t="s">
        <v>667</v>
      </c>
      <c r="AP35" s="330" t="s">
        <v>667</v>
      </c>
      <c r="AQ35" s="291" t="s">
        <v>668</v>
      </c>
      <c r="AR35" s="330" t="s">
        <v>668</v>
      </c>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28"/>
      <c r="C36" s="633"/>
      <c r="D36" s="49" t="s">
        <v>27</v>
      </c>
      <c r="E36" s="51" t="s">
        <v>666</v>
      </c>
      <c r="F36" s="52" t="s">
        <v>666</v>
      </c>
      <c r="G36" s="51" t="s">
        <v>667</v>
      </c>
      <c r="H36" s="52" t="s">
        <v>666</v>
      </c>
      <c r="I36" s="51" t="s">
        <v>666</v>
      </c>
      <c r="J36" s="52" t="s">
        <v>666</v>
      </c>
      <c r="K36" s="51" t="s">
        <v>666</v>
      </c>
      <c r="L36" s="52" t="s">
        <v>666</v>
      </c>
      <c r="M36" s="51" t="s">
        <v>668</v>
      </c>
      <c r="N36" s="52" t="s">
        <v>666</v>
      </c>
      <c r="O36" s="51" t="s">
        <v>666</v>
      </c>
      <c r="P36" s="52" t="s">
        <v>666</v>
      </c>
      <c r="Q36" s="51" t="s">
        <v>666</v>
      </c>
      <c r="R36" s="52" t="s">
        <v>666</v>
      </c>
      <c r="S36" s="51" t="s">
        <v>666</v>
      </c>
      <c r="T36" s="52" t="s">
        <v>666</v>
      </c>
      <c r="U36" s="51" t="s">
        <v>666</v>
      </c>
      <c r="V36" s="52" t="s">
        <v>666</v>
      </c>
      <c r="W36" s="51" t="s">
        <v>666</v>
      </c>
      <c r="X36" s="52" t="s">
        <v>666</v>
      </c>
      <c r="Y36" s="51" t="s">
        <v>666</v>
      </c>
      <c r="Z36" s="52" t="s">
        <v>666</v>
      </c>
      <c r="AA36" s="51" t="s">
        <v>666</v>
      </c>
      <c r="AB36" s="52" t="s">
        <v>668</v>
      </c>
      <c r="AC36" s="51" t="s">
        <v>668</v>
      </c>
      <c r="AD36" s="52" t="s">
        <v>668</v>
      </c>
      <c r="AE36" s="51" t="s">
        <v>666</v>
      </c>
      <c r="AF36" s="52" t="s">
        <v>668</v>
      </c>
      <c r="AG36" s="51" t="s">
        <v>668</v>
      </c>
      <c r="AH36" s="52" t="s">
        <v>668</v>
      </c>
      <c r="AI36" s="51" t="s">
        <v>666</v>
      </c>
      <c r="AJ36" s="52" t="s">
        <v>666</v>
      </c>
      <c r="AK36" s="51" t="s">
        <v>666</v>
      </c>
      <c r="AL36" s="52" t="s">
        <v>666</v>
      </c>
      <c r="AM36" s="51" t="s">
        <v>666</v>
      </c>
      <c r="AN36" s="52" t="s">
        <v>666</v>
      </c>
      <c r="AO36" s="51" t="s">
        <v>667</v>
      </c>
      <c r="AP36" s="52" t="s">
        <v>668</v>
      </c>
      <c r="AQ36" s="51" t="s">
        <v>668</v>
      </c>
      <c r="AR36" s="52" t="s">
        <v>668</v>
      </c>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28"/>
      <c r="C37" s="633"/>
      <c r="D37" s="49" t="s">
        <v>70</v>
      </c>
      <c r="E37" s="51" t="s">
        <v>666</v>
      </c>
      <c r="F37" s="52" t="s">
        <v>666</v>
      </c>
      <c r="G37" s="51" t="s">
        <v>669</v>
      </c>
      <c r="H37" s="52" t="s">
        <v>667</v>
      </c>
      <c r="I37" s="51" t="s">
        <v>667</v>
      </c>
      <c r="J37" s="52" t="s">
        <v>667</v>
      </c>
      <c r="K37" s="51" t="s">
        <v>667</v>
      </c>
      <c r="L37" s="52" t="s">
        <v>667</v>
      </c>
      <c r="M37" s="51" t="s">
        <v>667</v>
      </c>
      <c r="N37" s="52" t="s">
        <v>667</v>
      </c>
      <c r="O37" s="51" t="s">
        <v>667</v>
      </c>
      <c r="P37" s="52" t="s">
        <v>667</v>
      </c>
      <c r="Q37" s="51" t="s">
        <v>667</v>
      </c>
      <c r="R37" s="52" t="s">
        <v>667</v>
      </c>
      <c r="S37" s="51" t="s">
        <v>667</v>
      </c>
      <c r="T37" s="52" t="s">
        <v>667</v>
      </c>
      <c r="U37" s="51" t="s">
        <v>667</v>
      </c>
      <c r="V37" s="52" t="s">
        <v>667</v>
      </c>
      <c r="W37" s="51" t="s">
        <v>667</v>
      </c>
      <c r="X37" s="52" t="s">
        <v>667</v>
      </c>
      <c r="Y37" s="51" t="s">
        <v>667</v>
      </c>
      <c r="Z37" s="52" t="s">
        <v>667</v>
      </c>
      <c r="AA37" s="51" t="s">
        <v>667</v>
      </c>
      <c r="AB37" s="52" t="s">
        <v>667</v>
      </c>
      <c r="AC37" s="51" t="s">
        <v>667</v>
      </c>
      <c r="AD37" s="52" t="s">
        <v>667</v>
      </c>
      <c r="AE37" s="51" t="s">
        <v>667</v>
      </c>
      <c r="AF37" s="52" t="s">
        <v>668</v>
      </c>
      <c r="AG37" s="51" t="s">
        <v>667</v>
      </c>
      <c r="AH37" s="52" t="s">
        <v>667</v>
      </c>
      <c r="AI37" s="51" t="s">
        <v>667</v>
      </c>
      <c r="AJ37" s="52" t="s">
        <v>667</v>
      </c>
      <c r="AK37" s="51" t="s">
        <v>667</v>
      </c>
      <c r="AL37" s="52" t="s">
        <v>667</v>
      </c>
      <c r="AM37" s="51" t="s">
        <v>667</v>
      </c>
      <c r="AN37" s="52" t="s">
        <v>667</v>
      </c>
      <c r="AO37" s="51" t="s">
        <v>667</v>
      </c>
      <c r="AP37" s="52" t="s">
        <v>667</v>
      </c>
      <c r="AQ37" s="51" t="s">
        <v>668</v>
      </c>
      <c r="AR37" s="52" t="s">
        <v>668</v>
      </c>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28"/>
      <c r="C38" s="633"/>
      <c r="D38" s="49" t="s">
        <v>26</v>
      </c>
      <c r="E38" s="51" t="s">
        <v>666</v>
      </c>
      <c r="F38" s="52" t="s">
        <v>666</v>
      </c>
      <c r="G38" s="51" t="s">
        <v>667</v>
      </c>
      <c r="H38" s="52" t="s">
        <v>668</v>
      </c>
      <c r="I38" s="51" t="s">
        <v>668</v>
      </c>
      <c r="J38" s="52" t="s">
        <v>668</v>
      </c>
      <c r="K38" s="51" t="s">
        <v>668</v>
      </c>
      <c r="L38" s="52" t="s">
        <v>668</v>
      </c>
      <c r="M38" s="51" t="s">
        <v>668</v>
      </c>
      <c r="N38" s="52" t="s">
        <v>666</v>
      </c>
      <c r="O38" s="51" t="s">
        <v>666</v>
      </c>
      <c r="P38" s="52" t="s">
        <v>666</v>
      </c>
      <c r="Q38" s="51" t="s">
        <v>666</v>
      </c>
      <c r="R38" s="52" t="s">
        <v>666</v>
      </c>
      <c r="S38" s="51" t="s">
        <v>666</v>
      </c>
      <c r="T38" s="52" t="s">
        <v>666</v>
      </c>
      <c r="U38" s="51" t="s">
        <v>666</v>
      </c>
      <c r="V38" s="52" t="s">
        <v>666</v>
      </c>
      <c r="W38" s="51" t="s">
        <v>666</v>
      </c>
      <c r="X38" s="52" t="s">
        <v>666</v>
      </c>
      <c r="Y38" s="51" t="s">
        <v>666</v>
      </c>
      <c r="Z38" s="52" t="s">
        <v>666</v>
      </c>
      <c r="AA38" s="51" t="s">
        <v>666</v>
      </c>
      <c r="AB38" s="52" t="s">
        <v>668</v>
      </c>
      <c r="AC38" s="51" t="s">
        <v>668</v>
      </c>
      <c r="AD38" s="52" t="s">
        <v>668</v>
      </c>
      <c r="AE38" s="51" t="s">
        <v>667</v>
      </c>
      <c r="AF38" s="52" t="s">
        <v>668</v>
      </c>
      <c r="AG38" s="51" t="s">
        <v>668</v>
      </c>
      <c r="AH38" s="52" t="s">
        <v>668</v>
      </c>
      <c r="AI38" s="51" t="s">
        <v>667</v>
      </c>
      <c r="AJ38" s="52" t="s">
        <v>667</v>
      </c>
      <c r="AK38" s="51" t="s">
        <v>667</v>
      </c>
      <c r="AL38" s="52" t="s">
        <v>667</v>
      </c>
      <c r="AM38" s="51" t="s">
        <v>667</v>
      </c>
      <c r="AN38" s="52" t="s">
        <v>667</v>
      </c>
      <c r="AO38" s="51" t="s">
        <v>667</v>
      </c>
      <c r="AP38" s="52" t="s">
        <v>667</v>
      </c>
      <c r="AQ38" s="51" t="s">
        <v>668</v>
      </c>
      <c r="AR38" s="52" t="s">
        <v>668</v>
      </c>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0"/>
      <c r="C39" s="634"/>
      <c r="D39" s="274" t="s">
        <v>6</v>
      </c>
      <c r="E39" s="54" t="s">
        <v>670</v>
      </c>
      <c r="F39" s="331" t="s">
        <v>670</v>
      </c>
      <c r="G39" s="54" t="s">
        <v>671</v>
      </c>
      <c r="H39" s="331" t="s">
        <v>670</v>
      </c>
      <c r="I39" s="54" t="s">
        <v>670</v>
      </c>
      <c r="J39" s="331" t="s">
        <v>670</v>
      </c>
      <c r="K39" s="54" t="s">
        <v>670</v>
      </c>
      <c r="L39" s="331" t="s">
        <v>670</v>
      </c>
      <c r="M39" s="54" t="s">
        <v>670</v>
      </c>
      <c r="N39" s="331" t="s">
        <v>670</v>
      </c>
      <c r="O39" s="54" t="s">
        <v>670</v>
      </c>
      <c r="P39" s="331" t="s">
        <v>670</v>
      </c>
      <c r="Q39" s="54" t="s">
        <v>670</v>
      </c>
      <c r="R39" s="331" t="s">
        <v>670</v>
      </c>
      <c r="S39" s="54" t="s">
        <v>670</v>
      </c>
      <c r="T39" s="331" t="s">
        <v>670</v>
      </c>
      <c r="U39" s="54" t="s">
        <v>670</v>
      </c>
      <c r="V39" s="331" t="s">
        <v>670</v>
      </c>
      <c r="W39" s="54" t="s">
        <v>670</v>
      </c>
      <c r="X39" s="331" t="s">
        <v>670</v>
      </c>
      <c r="Y39" s="54" t="s">
        <v>670</v>
      </c>
      <c r="Z39" s="331" t="s">
        <v>670</v>
      </c>
      <c r="AA39" s="54" t="s">
        <v>670</v>
      </c>
      <c r="AB39" s="331" t="s">
        <v>671</v>
      </c>
      <c r="AC39" s="54" t="s">
        <v>670</v>
      </c>
      <c r="AD39" s="331" t="s">
        <v>670</v>
      </c>
      <c r="AE39" s="54" t="s">
        <v>670</v>
      </c>
      <c r="AF39" s="331" t="s">
        <v>670</v>
      </c>
      <c r="AG39" s="54" t="s">
        <v>670</v>
      </c>
      <c r="AH39" s="331" t="s">
        <v>670</v>
      </c>
      <c r="AI39" s="54" t="s">
        <v>670</v>
      </c>
      <c r="AJ39" s="331" t="s">
        <v>670</v>
      </c>
      <c r="AK39" s="54" t="s">
        <v>670</v>
      </c>
      <c r="AL39" s="331" t="s">
        <v>670</v>
      </c>
      <c r="AM39" s="54" t="s">
        <v>670</v>
      </c>
      <c r="AN39" s="331" t="s">
        <v>670</v>
      </c>
      <c r="AO39" s="54" t="s">
        <v>670</v>
      </c>
      <c r="AP39" s="331" t="s">
        <v>670</v>
      </c>
      <c r="AQ39" s="54" t="s">
        <v>671</v>
      </c>
      <c r="AR39" s="331" t="s">
        <v>671</v>
      </c>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26" t="s">
        <v>16</v>
      </c>
      <c r="C40" s="632"/>
      <c r="D40" s="55" t="s">
        <v>324</v>
      </c>
      <c r="E40" s="57" t="s">
        <v>670</v>
      </c>
      <c r="F40" s="57" t="s">
        <v>670</v>
      </c>
      <c r="G40" s="57" t="s">
        <v>670</v>
      </c>
      <c r="H40" s="57" t="s">
        <v>670</v>
      </c>
      <c r="I40" s="57" t="s">
        <v>670</v>
      </c>
      <c r="J40" s="57" t="s">
        <v>670</v>
      </c>
      <c r="K40" s="57" t="s">
        <v>670</v>
      </c>
      <c r="L40" s="57" t="s">
        <v>670</v>
      </c>
      <c r="M40" s="57" t="s">
        <v>670</v>
      </c>
      <c r="N40" s="57" t="s">
        <v>670</v>
      </c>
      <c r="O40" s="57" t="s">
        <v>670</v>
      </c>
      <c r="P40" s="57" t="s">
        <v>670</v>
      </c>
      <c r="Q40" s="57" t="s">
        <v>670</v>
      </c>
      <c r="R40" s="57" t="s">
        <v>670</v>
      </c>
      <c r="S40" s="57" t="s">
        <v>670</v>
      </c>
      <c r="T40" s="57" t="s">
        <v>670</v>
      </c>
      <c r="U40" s="57" t="s">
        <v>670</v>
      </c>
      <c r="V40" s="57" t="s">
        <v>670</v>
      </c>
      <c r="W40" s="57" t="s">
        <v>670</v>
      </c>
      <c r="X40" s="57" t="s">
        <v>670</v>
      </c>
      <c r="Y40" s="57" t="s">
        <v>670</v>
      </c>
      <c r="Z40" s="57" t="s">
        <v>670</v>
      </c>
      <c r="AA40" s="57" t="s">
        <v>670</v>
      </c>
      <c r="AB40" s="57" t="s">
        <v>670</v>
      </c>
      <c r="AC40" s="57" t="s">
        <v>670</v>
      </c>
      <c r="AD40" s="57" t="s">
        <v>670</v>
      </c>
      <c r="AE40" s="57" t="s">
        <v>670</v>
      </c>
      <c r="AF40" s="57" t="s">
        <v>670</v>
      </c>
      <c r="AG40" s="57" t="s">
        <v>670</v>
      </c>
      <c r="AH40" s="57" t="s">
        <v>670</v>
      </c>
      <c r="AI40" s="57" t="s">
        <v>670</v>
      </c>
      <c r="AJ40" s="57" t="s">
        <v>670</v>
      </c>
      <c r="AK40" s="57" t="s">
        <v>670</v>
      </c>
      <c r="AL40" s="57" t="s">
        <v>670</v>
      </c>
      <c r="AM40" s="57" t="s">
        <v>670</v>
      </c>
      <c r="AN40" s="57" t="s">
        <v>670</v>
      </c>
      <c r="AO40" s="57" t="s">
        <v>670</v>
      </c>
      <c r="AP40" s="57" t="s">
        <v>670</v>
      </c>
      <c r="AQ40" s="57" t="s">
        <v>670</v>
      </c>
      <c r="AR40" s="57" t="s">
        <v>670</v>
      </c>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28"/>
      <c r="C41" s="633"/>
      <c r="D41" s="59" t="s">
        <v>111</v>
      </c>
      <c r="E41" s="61" t="s">
        <v>672</v>
      </c>
      <c r="F41" s="61" t="s">
        <v>672</v>
      </c>
      <c r="G41" s="61" t="s">
        <v>672</v>
      </c>
      <c r="H41" s="61" t="s">
        <v>672</v>
      </c>
      <c r="I41" s="61" t="s">
        <v>672</v>
      </c>
      <c r="J41" s="61" t="s">
        <v>672</v>
      </c>
      <c r="K41" s="61" t="s">
        <v>672</v>
      </c>
      <c r="L41" s="61" t="s">
        <v>672</v>
      </c>
      <c r="M41" s="61" t="s">
        <v>672</v>
      </c>
      <c r="N41" s="61" t="s">
        <v>672</v>
      </c>
      <c r="O41" s="61" t="s">
        <v>672</v>
      </c>
      <c r="P41" s="61" t="s">
        <v>672</v>
      </c>
      <c r="Q41" s="61" t="s">
        <v>672</v>
      </c>
      <c r="R41" s="61" t="s">
        <v>672</v>
      </c>
      <c r="S41" s="61" t="s">
        <v>672</v>
      </c>
      <c r="T41" s="61" t="s">
        <v>672</v>
      </c>
      <c r="U41" s="61" t="s">
        <v>672</v>
      </c>
      <c r="V41" s="61" t="s">
        <v>672</v>
      </c>
      <c r="W41" s="61" t="s">
        <v>672</v>
      </c>
      <c r="X41" s="61" t="s">
        <v>672</v>
      </c>
      <c r="Y41" s="61" t="s">
        <v>672</v>
      </c>
      <c r="Z41" s="61" t="s">
        <v>672</v>
      </c>
      <c r="AA41" s="61" t="s">
        <v>672</v>
      </c>
      <c r="AB41" s="61" t="s">
        <v>672</v>
      </c>
      <c r="AC41" s="61" t="s">
        <v>672</v>
      </c>
      <c r="AD41" s="61" t="s">
        <v>672</v>
      </c>
      <c r="AE41" s="61" t="s">
        <v>672</v>
      </c>
      <c r="AF41" s="61" t="s">
        <v>672</v>
      </c>
      <c r="AG41" s="61" t="s">
        <v>672</v>
      </c>
      <c r="AH41" s="61" t="s">
        <v>672</v>
      </c>
      <c r="AI41" s="61" t="s">
        <v>672</v>
      </c>
      <c r="AJ41" s="61" t="s">
        <v>672</v>
      </c>
      <c r="AK41" s="61" t="s">
        <v>672</v>
      </c>
      <c r="AL41" s="61" t="s">
        <v>672</v>
      </c>
      <c r="AM41" s="61" t="s">
        <v>672</v>
      </c>
      <c r="AN41" s="61" t="s">
        <v>672</v>
      </c>
      <c r="AO41" s="61" t="s">
        <v>672</v>
      </c>
      <c r="AP41" s="61" t="s">
        <v>672</v>
      </c>
      <c r="AQ41" s="61" t="s">
        <v>672</v>
      </c>
      <c r="AR41" s="61" t="s">
        <v>672</v>
      </c>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28"/>
      <c r="C42" s="633"/>
      <c r="D42" s="59" t="s">
        <v>57</v>
      </c>
      <c r="E42" s="61" t="s">
        <v>673</v>
      </c>
      <c r="F42" s="61" t="s">
        <v>673</v>
      </c>
      <c r="G42" s="61" t="s">
        <v>673</v>
      </c>
      <c r="H42" s="61" t="s">
        <v>673</v>
      </c>
      <c r="I42" s="61" t="s">
        <v>673</v>
      </c>
      <c r="J42" s="61" t="s">
        <v>673</v>
      </c>
      <c r="K42" s="61" t="s">
        <v>673</v>
      </c>
      <c r="L42" s="61" t="s">
        <v>673</v>
      </c>
      <c r="M42" s="61" t="s">
        <v>673</v>
      </c>
      <c r="N42" s="61" t="s">
        <v>673</v>
      </c>
      <c r="O42" s="61" t="s">
        <v>673</v>
      </c>
      <c r="P42" s="61" t="s">
        <v>673</v>
      </c>
      <c r="Q42" s="61" t="s">
        <v>673</v>
      </c>
      <c r="R42" s="61" t="s">
        <v>673</v>
      </c>
      <c r="S42" s="61" t="s">
        <v>673</v>
      </c>
      <c r="T42" s="61" t="s">
        <v>673</v>
      </c>
      <c r="U42" s="61" t="s">
        <v>673</v>
      </c>
      <c r="V42" s="61" t="s">
        <v>673</v>
      </c>
      <c r="W42" s="61" t="s">
        <v>673</v>
      </c>
      <c r="X42" s="61" t="s">
        <v>673</v>
      </c>
      <c r="Y42" s="61" t="s">
        <v>673</v>
      </c>
      <c r="Z42" s="61" t="s">
        <v>673</v>
      </c>
      <c r="AA42" s="61" t="s">
        <v>673</v>
      </c>
      <c r="AB42" s="61" t="s">
        <v>673</v>
      </c>
      <c r="AC42" s="61" t="s">
        <v>673</v>
      </c>
      <c r="AD42" s="61" t="s">
        <v>673</v>
      </c>
      <c r="AE42" s="61" t="s">
        <v>673</v>
      </c>
      <c r="AF42" s="61" t="s">
        <v>673</v>
      </c>
      <c r="AG42" s="61" t="s">
        <v>673</v>
      </c>
      <c r="AH42" s="61" t="s">
        <v>673</v>
      </c>
      <c r="AI42" s="61" t="s">
        <v>673</v>
      </c>
      <c r="AJ42" s="61" t="s">
        <v>673</v>
      </c>
      <c r="AK42" s="61" t="s">
        <v>673</v>
      </c>
      <c r="AL42" s="61" t="s">
        <v>673</v>
      </c>
      <c r="AM42" s="61" t="s">
        <v>673</v>
      </c>
      <c r="AN42" s="61" t="s">
        <v>673</v>
      </c>
      <c r="AO42" s="61" t="s">
        <v>673</v>
      </c>
      <c r="AP42" s="61" t="s">
        <v>673</v>
      </c>
      <c r="AQ42" s="61" t="s">
        <v>673</v>
      </c>
      <c r="AR42" s="61" t="s">
        <v>673</v>
      </c>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28"/>
      <c r="C43" s="63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28"/>
      <c r="C44" s="633"/>
      <c r="D44" s="59" t="s">
        <v>17</v>
      </c>
      <c r="E44" s="61" t="s">
        <v>674</v>
      </c>
      <c r="F44" s="61" t="s">
        <v>674</v>
      </c>
      <c r="G44" s="61" t="s">
        <v>674</v>
      </c>
      <c r="H44" s="61" t="s">
        <v>674</v>
      </c>
      <c r="I44" s="61" t="s">
        <v>674</v>
      </c>
      <c r="J44" s="61" t="s">
        <v>674</v>
      </c>
      <c r="K44" s="61" t="s">
        <v>674</v>
      </c>
      <c r="L44" s="61" t="s">
        <v>674</v>
      </c>
      <c r="M44" s="61" t="s">
        <v>674</v>
      </c>
      <c r="N44" s="61" t="s">
        <v>674</v>
      </c>
      <c r="O44" s="61" t="s">
        <v>674</v>
      </c>
      <c r="P44" s="61" t="s">
        <v>674</v>
      </c>
      <c r="Q44" s="61" t="s">
        <v>674</v>
      </c>
      <c r="R44" s="61" t="s">
        <v>674</v>
      </c>
      <c r="S44" s="61" t="s">
        <v>674</v>
      </c>
      <c r="T44" s="61" t="s">
        <v>674</v>
      </c>
      <c r="U44" s="61" t="s">
        <v>674</v>
      </c>
      <c r="V44" s="61" t="s">
        <v>674</v>
      </c>
      <c r="W44" s="61" t="s">
        <v>674</v>
      </c>
      <c r="X44" s="61" t="s">
        <v>674</v>
      </c>
      <c r="Y44" s="61" t="s">
        <v>674</v>
      </c>
      <c r="Z44" s="61" t="s">
        <v>674</v>
      </c>
      <c r="AA44" s="61" t="s">
        <v>674</v>
      </c>
      <c r="AB44" s="61" t="s">
        <v>674</v>
      </c>
      <c r="AC44" s="61" t="s">
        <v>674</v>
      </c>
      <c r="AD44" s="61" t="s">
        <v>674</v>
      </c>
      <c r="AE44" s="61" t="s">
        <v>674</v>
      </c>
      <c r="AF44" s="61" t="s">
        <v>674</v>
      </c>
      <c r="AG44" s="61" t="s">
        <v>674</v>
      </c>
      <c r="AH44" s="61" t="s">
        <v>674</v>
      </c>
      <c r="AI44" s="61" t="s">
        <v>674</v>
      </c>
      <c r="AJ44" s="61" t="s">
        <v>674</v>
      </c>
      <c r="AK44" s="61" t="s">
        <v>674</v>
      </c>
      <c r="AL44" s="61" t="s">
        <v>674</v>
      </c>
      <c r="AM44" s="61" t="s">
        <v>674</v>
      </c>
      <c r="AN44" s="61" t="s">
        <v>674</v>
      </c>
      <c r="AO44" s="61" t="s">
        <v>674</v>
      </c>
      <c r="AP44" s="61" t="s">
        <v>674</v>
      </c>
      <c r="AQ44" s="61" t="s">
        <v>674</v>
      </c>
      <c r="AR44" s="61" t="s">
        <v>674</v>
      </c>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28"/>
      <c r="C45" s="633"/>
      <c r="D45" s="59" t="s">
        <v>7</v>
      </c>
      <c r="E45" s="61" t="s">
        <v>671</v>
      </c>
      <c r="F45" s="61" t="s">
        <v>671</v>
      </c>
      <c r="G45" s="61" t="s">
        <v>671</v>
      </c>
      <c r="H45" s="61" t="s">
        <v>671</v>
      </c>
      <c r="I45" s="61" t="s">
        <v>671</v>
      </c>
      <c r="J45" s="61" t="s">
        <v>671</v>
      </c>
      <c r="K45" s="61" t="s">
        <v>671</v>
      </c>
      <c r="L45" s="61" t="s">
        <v>671</v>
      </c>
      <c r="M45" s="61" t="s">
        <v>671</v>
      </c>
      <c r="N45" s="61" t="s">
        <v>671</v>
      </c>
      <c r="O45" s="61" t="s">
        <v>671</v>
      </c>
      <c r="P45" s="61" t="s">
        <v>671</v>
      </c>
      <c r="Q45" s="61" t="s">
        <v>671</v>
      </c>
      <c r="R45" s="61" t="s">
        <v>671</v>
      </c>
      <c r="S45" s="61" t="s">
        <v>671</v>
      </c>
      <c r="T45" s="61" t="s">
        <v>671</v>
      </c>
      <c r="U45" s="61" t="s">
        <v>671</v>
      </c>
      <c r="V45" s="61" t="s">
        <v>671</v>
      </c>
      <c r="W45" s="61" t="s">
        <v>671</v>
      </c>
      <c r="X45" s="61" t="s">
        <v>671</v>
      </c>
      <c r="Y45" s="61" t="s">
        <v>671</v>
      </c>
      <c r="Z45" s="61" t="s">
        <v>671</v>
      </c>
      <c r="AA45" s="61" t="s">
        <v>671</v>
      </c>
      <c r="AB45" s="61" t="s">
        <v>671</v>
      </c>
      <c r="AC45" s="61" t="s">
        <v>671</v>
      </c>
      <c r="AD45" s="61" t="s">
        <v>671</v>
      </c>
      <c r="AE45" s="61" t="s">
        <v>671</v>
      </c>
      <c r="AF45" s="61" t="s">
        <v>671</v>
      </c>
      <c r="AG45" s="61" t="s">
        <v>671</v>
      </c>
      <c r="AH45" s="61" t="s">
        <v>671</v>
      </c>
      <c r="AI45" s="61" t="s">
        <v>671</v>
      </c>
      <c r="AJ45" s="61" t="s">
        <v>671</v>
      </c>
      <c r="AK45" s="61" t="s">
        <v>671</v>
      </c>
      <c r="AL45" s="61" t="s">
        <v>671</v>
      </c>
      <c r="AM45" s="61" t="s">
        <v>671</v>
      </c>
      <c r="AN45" s="61" t="s">
        <v>671</v>
      </c>
      <c r="AO45" s="61" t="s">
        <v>671</v>
      </c>
      <c r="AP45" s="61" t="s">
        <v>671</v>
      </c>
      <c r="AQ45" s="61" t="s">
        <v>671</v>
      </c>
      <c r="AR45" s="61" t="s">
        <v>671</v>
      </c>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28"/>
      <c r="C46" s="633"/>
      <c r="D46" s="59" t="s">
        <v>113</v>
      </c>
      <c r="E46" s="61" t="s">
        <v>675</v>
      </c>
      <c r="F46" s="62" t="s">
        <v>676</v>
      </c>
      <c r="G46" s="61" t="s">
        <v>677</v>
      </c>
      <c r="H46" s="62" t="s">
        <v>675</v>
      </c>
      <c r="I46" s="61" t="s">
        <v>676</v>
      </c>
      <c r="J46" s="62" t="s">
        <v>676</v>
      </c>
      <c r="K46" s="61" t="s">
        <v>676</v>
      </c>
      <c r="L46" s="62" t="s">
        <v>675</v>
      </c>
      <c r="M46" s="61" t="s">
        <v>678</v>
      </c>
      <c r="N46" s="62" t="s">
        <v>679</v>
      </c>
      <c r="O46" s="61" t="s">
        <v>679</v>
      </c>
      <c r="P46" s="62" t="s">
        <v>679</v>
      </c>
      <c r="Q46" s="61" t="s">
        <v>675</v>
      </c>
      <c r="R46" s="62" t="s">
        <v>680</v>
      </c>
      <c r="S46" s="61" t="s">
        <v>677</v>
      </c>
      <c r="T46" s="62" t="s">
        <v>677</v>
      </c>
      <c r="U46" s="61" t="s">
        <v>677</v>
      </c>
      <c r="V46" s="62" t="s">
        <v>677</v>
      </c>
      <c r="W46" s="61" t="s">
        <v>681</v>
      </c>
      <c r="X46" s="62" t="s">
        <v>682</v>
      </c>
      <c r="Y46" s="61" t="s">
        <v>681</v>
      </c>
      <c r="Z46" s="62" t="s">
        <v>680</v>
      </c>
      <c r="AA46" s="61" t="s">
        <v>680</v>
      </c>
      <c r="AB46" s="62" t="s">
        <v>682</v>
      </c>
      <c r="AC46" s="61" t="s">
        <v>677</v>
      </c>
      <c r="AD46" s="62" t="s">
        <v>682</v>
      </c>
      <c r="AE46" s="61" t="s">
        <v>677</v>
      </c>
      <c r="AF46" s="62" t="s">
        <v>677</v>
      </c>
      <c r="AG46" s="61" t="s">
        <v>677</v>
      </c>
      <c r="AH46" s="62" t="s">
        <v>683</v>
      </c>
      <c r="AI46" s="61" t="s">
        <v>681</v>
      </c>
      <c r="AJ46" s="62" t="s">
        <v>677</v>
      </c>
      <c r="AK46" s="61" t="s">
        <v>683</v>
      </c>
      <c r="AL46" s="62" t="s">
        <v>676</v>
      </c>
      <c r="AM46" s="61" t="s">
        <v>676</v>
      </c>
      <c r="AN46" s="62" t="s">
        <v>676</v>
      </c>
      <c r="AO46" s="61" t="s">
        <v>684</v>
      </c>
      <c r="AP46" s="62" t="s">
        <v>684</v>
      </c>
      <c r="AQ46" s="61" t="s">
        <v>684</v>
      </c>
      <c r="AR46" s="62" t="s">
        <v>685</v>
      </c>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28"/>
      <c r="C47" s="633"/>
      <c r="D47" s="59" t="s">
        <v>18</v>
      </c>
      <c r="E47" s="61" t="s">
        <v>686</v>
      </c>
      <c r="F47" s="61" t="s">
        <v>686</v>
      </c>
      <c r="G47" s="61" t="s">
        <v>686</v>
      </c>
      <c r="H47" s="61" t="s">
        <v>686</v>
      </c>
      <c r="I47" s="61" t="s">
        <v>686</v>
      </c>
      <c r="J47" s="61" t="s">
        <v>686</v>
      </c>
      <c r="K47" s="61" t="s">
        <v>686</v>
      </c>
      <c r="L47" s="61" t="s">
        <v>686</v>
      </c>
      <c r="M47" s="61" t="s">
        <v>686</v>
      </c>
      <c r="N47" s="61" t="s">
        <v>686</v>
      </c>
      <c r="O47" s="61" t="s">
        <v>686</v>
      </c>
      <c r="P47" s="61" t="s">
        <v>686</v>
      </c>
      <c r="Q47" s="61" t="s">
        <v>686</v>
      </c>
      <c r="R47" s="61" t="s">
        <v>686</v>
      </c>
      <c r="S47" s="61" t="s">
        <v>686</v>
      </c>
      <c r="T47" s="61" t="s">
        <v>686</v>
      </c>
      <c r="U47" s="61" t="s">
        <v>686</v>
      </c>
      <c r="V47" s="61" t="s">
        <v>686</v>
      </c>
      <c r="W47" s="61" t="s">
        <v>686</v>
      </c>
      <c r="X47" s="61" t="s">
        <v>686</v>
      </c>
      <c r="Y47" s="61" t="s">
        <v>686</v>
      </c>
      <c r="Z47" s="61" t="s">
        <v>686</v>
      </c>
      <c r="AA47" s="61" t="s">
        <v>686</v>
      </c>
      <c r="AB47" s="61" t="s">
        <v>686</v>
      </c>
      <c r="AC47" s="61" t="s">
        <v>686</v>
      </c>
      <c r="AD47" s="61" t="s">
        <v>686</v>
      </c>
      <c r="AE47" s="61" t="s">
        <v>686</v>
      </c>
      <c r="AF47" s="61" t="s">
        <v>686</v>
      </c>
      <c r="AG47" s="61" t="s">
        <v>686</v>
      </c>
      <c r="AH47" s="61" t="s">
        <v>686</v>
      </c>
      <c r="AI47" s="61" t="s">
        <v>686</v>
      </c>
      <c r="AJ47" s="61" t="s">
        <v>686</v>
      </c>
      <c r="AK47" s="61" t="s">
        <v>686</v>
      </c>
      <c r="AL47" s="61" t="s">
        <v>686</v>
      </c>
      <c r="AM47" s="61" t="s">
        <v>686</v>
      </c>
      <c r="AN47" s="61" t="s">
        <v>686</v>
      </c>
      <c r="AO47" s="61" t="s">
        <v>686</v>
      </c>
      <c r="AP47" s="61" t="s">
        <v>686</v>
      </c>
      <c r="AQ47" s="61" t="s">
        <v>686</v>
      </c>
      <c r="AR47" s="61" t="s">
        <v>686</v>
      </c>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28"/>
      <c r="C48" s="633"/>
      <c r="D48" s="63" t="s">
        <v>19</v>
      </c>
      <c r="E48" s="292" t="s">
        <v>687</v>
      </c>
      <c r="F48" s="292" t="s">
        <v>687</v>
      </c>
      <c r="G48" s="292" t="s">
        <v>687</v>
      </c>
      <c r="H48" s="292" t="s">
        <v>687</v>
      </c>
      <c r="I48" s="292" t="s">
        <v>687</v>
      </c>
      <c r="J48" s="292" t="s">
        <v>687</v>
      </c>
      <c r="K48" s="292" t="s">
        <v>687</v>
      </c>
      <c r="L48" s="292" t="s">
        <v>687</v>
      </c>
      <c r="M48" s="292" t="s">
        <v>687</v>
      </c>
      <c r="N48" s="292" t="s">
        <v>687</v>
      </c>
      <c r="O48" s="292" t="s">
        <v>687</v>
      </c>
      <c r="P48" s="292" t="s">
        <v>687</v>
      </c>
      <c r="Q48" s="292" t="s">
        <v>687</v>
      </c>
      <c r="R48" s="292" t="s">
        <v>687</v>
      </c>
      <c r="S48" s="292" t="s">
        <v>687</v>
      </c>
      <c r="T48" s="292" t="s">
        <v>687</v>
      </c>
      <c r="U48" s="292" t="s">
        <v>687</v>
      </c>
      <c r="V48" s="292" t="s">
        <v>687</v>
      </c>
      <c r="W48" s="292" t="s">
        <v>687</v>
      </c>
      <c r="X48" s="292" t="s">
        <v>687</v>
      </c>
      <c r="Y48" s="292" t="s">
        <v>687</v>
      </c>
      <c r="Z48" s="292" t="s">
        <v>687</v>
      </c>
      <c r="AA48" s="292" t="s">
        <v>687</v>
      </c>
      <c r="AB48" s="292" t="s">
        <v>687</v>
      </c>
      <c r="AC48" s="292" t="s">
        <v>687</v>
      </c>
      <c r="AD48" s="292" t="s">
        <v>687</v>
      </c>
      <c r="AE48" s="292" t="s">
        <v>687</v>
      </c>
      <c r="AF48" s="292" t="s">
        <v>687</v>
      </c>
      <c r="AG48" s="292" t="s">
        <v>687</v>
      </c>
      <c r="AH48" s="292" t="s">
        <v>687</v>
      </c>
      <c r="AI48" s="292" t="s">
        <v>687</v>
      </c>
      <c r="AJ48" s="292" t="s">
        <v>687</v>
      </c>
      <c r="AK48" s="292" t="s">
        <v>687</v>
      </c>
      <c r="AL48" s="292" t="s">
        <v>687</v>
      </c>
      <c r="AM48" s="292" t="s">
        <v>687</v>
      </c>
      <c r="AN48" s="292" t="s">
        <v>687</v>
      </c>
      <c r="AO48" s="292" t="s">
        <v>687</v>
      </c>
      <c r="AP48" s="292" t="s">
        <v>687</v>
      </c>
      <c r="AQ48" s="292" t="s">
        <v>687</v>
      </c>
      <c r="AR48" s="292" t="s">
        <v>687</v>
      </c>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26" t="s">
        <v>115</v>
      </c>
      <c r="C49" s="632"/>
      <c r="D49" s="98" t="s">
        <v>114</v>
      </c>
      <c r="E49" s="293" t="s">
        <v>673</v>
      </c>
      <c r="F49" s="293" t="s">
        <v>673</v>
      </c>
      <c r="G49" s="293" t="s">
        <v>673</v>
      </c>
      <c r="H49" s="293" t="s">
        <v>673</v>
      </c>
      <c r="I49" s="293" t="s">
        <v>673</v>
      </c>
      <c r="J49" s="293" t="s">
        <v>673</v>
      </c>
      <c r="K49" s="293" t="s">
        <v>673</v>
      </c>
      <c r="L49" s="293" t="s">
        <v>673</v>
      </c>
      <c r="M49" s="293" t="s">
        <v>673</v>
      </c>
      <c r="N49" s="293" t="s">
        <v>673</v>
      </c>
      <c r="O49" s="293" t="s">
        <v>673</v>
      </c>
      <c r="P49" s="293" t="s">
        <v>673</v>
      </c>
      <c r="Q49" s="293" t="s">
        <v>673</v>
      </c>
      <c r="R49" s="293" t="s">
        <v>673</v>
      </c>
      <c r="S49" s="293" t="s">
        <v>673</v>
      </c>
      <c r="T49" s="293" t="s">
        <v>673</v>
      </c>
      <c r="U49" s="293" t="s">
        <v>673</v>
      </c>
      <c r="V49" s="293" t="s">
        <v>673</v>
      </c>
      <c r="W49" s="293" t="s">
        <v>673</v>
      </c>
      <c r="X49" s="293" t="s">
        <v>673</v>
      </c>
      <c r="Y49" s="293" t="s">
        <v>673</v>
      </c>
      <c r="Z49" s="293" t="s">
        <v>673</v>
      </c>
      <c r="AA49" s="293" t="s">
        <v>673</v>
      </c>
      <c r="AB49" s="293" t="s">
        <v>673</v>
      </c>
      <c r="AC49" s="293" t="s">
        <v>673</v>
      </c>
      <c r="AD49" s="293" t="s">
        <v>673</v>
      </c>
      <c r="AE49" s="293" t="s">
        <v>673</v>
      </c>
      <c r="AF49" s="293" t="s">
        <v>673</v>
      </c>
      <c r="AG49" s="293" t="s">
        <v>673</v>
      </c>
      <c r="AH49" s="293" t="s">
        <v>673</v>
      </c>
      <c r="AI49" s="293" t="s">
        <v>673</v>
      </c>
      <c r="AJ49" s="293" t="s">
        <v>673</v>
      </c>
      <c r="AK49" s="293" t="s">
        <v>673</v>
      </c>
      <c r="AL49" s="293" t="s">
        <v>673</v>
      </c>
      <c r="AM49" s="293" t="s">
        <v>673</v>
      </c>
      <c r="AN49" s="293" t="s">
        <v>673</v>
      </c>
      <c r="AO49" s="293" t="s">
        <v>673</v>
      </c>
      <c r="AP49" s="293" t="s">
        <v>673</v>
      </c>
      <c r="AQ49" s="293" t="s">
        <v>673</v>
      </c>
      <c r="AR49" s="293" t="s">
        <v>673</v>
      </c>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28"/>
      <c r="C50" s="633"/>
      <c r="D50" s="37" t="s">
        <v>63</v>
      </c>
      <c r="E50" s="279">
        <v>100000</v>
      </c>
      <c r="F50" s="334">
        <v>100000</v>
      </c>
      <c r="G50" s="279">
        <v>100000</v>
      </c>
      <c r="H50" s="334">
        <v>100000</v>
      </c>
      <c r="I50" s="279">
        <v>100000</v>
      </c>
      <c r="J50" s="334">
        <v>150000</v>
      </c>
      <c r="K50" s="279">
        <v>100000</v>
      </c>
      <c r="L50" s="334">
        <v>100000</v>
      </c>
      <c r="M50" s="279">
        <v>100000</v>
      </c>
      <c r="N50" s="334">
        <v>50000</v>
      </c>
      <c r="O50" s="279">
        <v>50000</v>
      </c>
      <c r="P50" s="334">
        <v>50000</v>
      </c>
      <c r="Q50" s="279">
        <v>100000</v>
      </c>
      <c r="R50" s="334">
        <v>50000</v>
      </c>
      <c r="S50" s="279">
        <v>100000</v>
      </c>
      <c r="T50" s="334">
        <v>100000</v>
      </c>
      <c r="U50" s="279">
        <v>100000</v>
      </c>
      <c r="V50" s="334">
        <v>100000</v>
      </c>
      <c r="W50" s="279">
        <v>100000</v>
      </c>
      <c r="X50" s="334">
        <v>100000</v>
      </c>
      <c r="Y50" s="279">
        <v>50000</v>
      </c>
      <c r="Z50" s="334">
        <v>50000</v>
      </c>
      <c r="AA50" s="279">
        <v>50000</v>
      </c>
      <c r="AB50" s="334">
        <v>100000</v>
      </c>
      <c r="AC50" s="279">
        <v>100000</v>
      </c>
      <c r="AD50" s="334">
        <v>50000</v>
      </c>
      <c r="AE50" s="279">
        <v>100000</v>
      </c>
      <c r="AF50" s="334">
        <v>100000</v>
      </c>
      <c r="AG50" s="279">
        <v>100000</v>
      </c>
      <c r="AH50" s="334">
        <v>100000</v>
      </c>
      <c r="AI50" s="279">
        <v>100000</v>
      </c>
      <c r="AJ50" s="334">
        <v>100000</v>
      </c>
      <c r="AK50" s="279">
        <v>100000</v>
      </c>
      <c r="AL50" s="334">
        <v>100000</v>
      </c>
      <c r="AM50" s="279">
        <v>100000</v>
      </c>
      <c r="AN50" s="334">
        <v>100000</v>
      </c>
      <c r="AO50" s="279">
        <v>100000</v>
      </c>
      <c r="AP50" s="334">
        <v>100000</v>
      </c>
      <c r="AQ50" s="279">
        <v>100000</v>
      </c>
      <c r="AR50" s="334">
        <v>100000</v>
      </c>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28"/>
      <c r="C51" s="633"/>
      <c r="D51" s="37" t="s">
        <v>34</v>
      </c>
      <c r="E51" s="279">
        <v>44200000</v>
      </c>
      <c r="F51" s="334">
        <v>47600000</v>
      </c>
      <c r="G51" s="279">
        <v>21600000</v>
      </c>
      <c r="H51" s="334">
        <v>36000000</v>
      </c>
      <c r="I51" s="279">
        <v>39000000</v>
      </c>
      <c r="J51" s="334">
        <v>41500000</v>
      </c>
      <c r="K51" s="279">
        <v>38400000</v>
      </c>
      <c r="L51" s="334">
        <v>39100000</v>
      </c>
      <c r="M51" s="279">
        <v>18000000</v>
      </c>
      <c r="N51" s="334">
        <v>27950000</v>
      </c>
      <c r="O51" s="279">
        <v>28800000</v>
      </c>
      <c r="P51" s="334">
        <v>28500000</v>
      </c>
      <c r="Q51" s="279">
        <v>34400000</v>
      </c>
      <c r="R51" s="334">
        <v>29450000</v>
      </c>
      <c r="S51" s="279">
        <v>48000000</v>
      </c>
      <c r="T51" s="334">
        <v>23250000</v>
      </c>
      <c r="U51" s="279">
        <v>45000000</v>
      </c>
      <c r="V51" s="334">
        <v>33000000</v>
      </c>
      <c r="W51" s="279">
        <v>33000000</v>
      </c>
      <c r="X51" s="334">
        <v>35200000</v>
      </c>
      <c r="Y51" s="279">
        <v>17600000</v>
      </c>
      <c r="Z51" s="334">
        <v>25200000</v>
      </c>
      <c r="AA51" s="279">
        <v>22200000</v>
      </c>
      <c r="AB51" s="334">
        <v>34000000</v>
      </c>
      <c r="AC51" s="279">
        <v>30000000</v>
      </c>
      <c r="AD51" s="334">
        <v>15200000</v>
      </c>
      <c r="AE51" s="279">
        <v>35500000</v>
      </c>
      <c r="AF51" s="334">
        <v>19200000</v>
      </c>
      <c r="AG51" s="279">
        <v>19200000</v>
      </c>
      <c r="AH51" s="334">
        <v>8000000</v>
      </c>
      <c r="AI51" s="279">
        <v>8000000</v>
      </c>
      <c r="AJ51" s="334">
        <v>6800000</v>
      </c>
      <c r="AK51" s="279">
        <v>8800000</v>
      </c>
      <c r="AL51" s="334">
        <v>3600000</v>
      </c>
      <c r="AM51" s="279">
        <v>3000000</v>
      </c>
      <c r="AN51" s="334">
        <v>3400000</v>
      </c>
      <c r="AO51" s="279">
        <v>3200000</v>
      </c>
      <c r="AP51" s="334">
        <v>4500000</v>
      </c>
      <c r="AQ51" s="279">
        <v>3000000</v>
      </c>
      <c r="AR51" s="334">
        <v>2100000</v>
      </c>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28"/>
      <c r="C52" s="633"/>
      <c r="D52" s="37" t="s">
        <v>116</v>
      </c>
      <c r="E52" s="279"/>
      <c r="F52" s="334">
        <v>340000</v>
      </c>
      <c r="G52" s="279"/>
      <c r="H52" s="334">
        <v>750000</v>
      </c>
      <c r="I52" s="279"/>
      <c r="J52" s="334"/>
      <c r="K52" s="279"/>
      <c r="L52" s="334">
        <v>900000</v>
      </c>
      <c r="M52" s="279"/>
      <c r="N52" s="334"/>
      <c r="O52" s="279"/>
      <c r="P52" s="334"/>
      <c r="Q52" s="279"/>
      <c r="R52" s="334"/>
      <c r="S52" s="279"/>
      <c r="T52" s="334">
        <v>1500000</v>
      </c>
      <c r="U52" s="279"/>
      <c r="V52" s="334">
        <v>750000</v>
      </c>
      <c r="W52" s="279">
        <v>0</v>
      </c>
      <c r="X52" s="334"/>
      <c r="Y52" s="279">
        <v>0</v>
      </c>
      <c r="Z52" s="334"/>
      <c r="AA52" s="279"/>
      <c r="AB52" s="334"/>
      <c r="AC52" s="279"/>
      <c r="AD52" s="334">
        <v>800000</v>
      </c>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28"/>
      <c r="C53" s="633"/>
      <c r="D53" s="37" t="s">
        <v>117</v>
      </c>
      <c r="E53" s="279"/>
      <c r="F53" s="334"/>
      <c r="G53" s="279"/>
      <c r="H53" s="334"/>
      <c r="I53" s="279"/>
      <c r="J53" s="334"/>
      <c r="K53" s="279"/>
      <c r="L53" s="334"/>
      <c r="M53" s="279"/>
      <c r="N53" s="334"/>
      <c r="O53" s="279"/>
      <c r="P53" s="334"/>
      <c r="Q53" s="279"/>
      <c r="R53" s="334"/>
      <c r="S53" s="279"/>
      <c r="T53" s="334"/>
      <c r="U53" s="279"/>
      <c r="V53" s="334"/>
      <c r="W53" s="279"/>
      <c r="X53" s="334"/>
      <c r="Y53" s="279"/>
      <c r="Z53" s="334"/>
      <c r="AA53" s="279"/>
      <c r="AB53" s="334"/>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28"/>
      <c r="C54" s="633"/>
      <c r="D54" s="37" t="s">
        <v>118</v>
      </c>
      <c r="E54" s="279">
        <v>776359</v>
      </c>
      <c r="F54" s="334">
        <v>342327</v>
      </c>
      <c r="G54" s="279">
        <v>143397</v>
      </c>
      <c r="H54" s="334">
        <v>60636</v>
      </c>
      <c r="I54" s="279">
        <v>92397</v>
      </c>
      <c r="J54" s="334">
        <v>54489</v>
      </c>
      <c r="K54" s="279">
        <v>61037</v>
      </c>
      <c r="L54" s="334">
        <v>238887</v>
      </c>
      <c r="M54" s="279">
        <v>43685</v>
      </c>
      <c r="N54" s="334">
        <v>692705</v>
      </c>
      <c r="O54" s="279">
        <v>620820</v>
      </c>
      <c r="P54" s="334">
        <v>821534</v>
      </c>
      <c r="Q54" s="279">
        <v>40051</v>
      </c>
      <c r="R54" s="334">
        <v>326439</v>
      </c>
      <c r="S54" s="279"/>
      <c r="T54" s="334">
        <v>156238</v>
      </c>
      <c r="U54" s="279">
        <v>1773193</v>
      </c>
      <c r="V54" s="334">
        <v>0</v>
      </c>
      <c r="W54" s="279">
        <v>0</v>
      </c>
      <c r="X54" s="334"/>
      <c r="Y54" s="279"/>
      <c r="Z54" s="334">
        <v>286333</v>
      </c>
      <c r="AA54" s="279">
        <v>167000</v>
      </c>
      <c r="AB54" s="334"/>
      <c r="AC54" s="279"/>
      <c r="AD54" s="334">
        <v>132499</v>
      </c>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28"/>
      <c r="C55" s="633"/>
      <c r="D55" s="37" t="s">
        <v>119</v>
      </c>
      <c r="E55" s="279"/>
      <c r="F55" s="334"/>
      <c r="G55" s="279"/>
      <c r="H55" s="334"/>
      <c r="I55" s="279"/>
      <c r="J55" s="334"/>
      <c r="K55" s="279"/>
      <c r="L55" s="334"/>
      <c r="M55" s="279"/>
      <c r="N55" s="334"/>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28"/>
      <c r="C56" s="633"/>
      <c r="D56" s="37" t="s">
        <v>120</v>
      </c>
      <c r="E56" s="279"/>
      <c r="F56" s="334"/>
      <c r="G56" s="279"/>
      <c r="H56" s="334"/>
      <c r="I56" s="279"/>
      <c r="J56" s="334"/>
      <c r="K56" s="279"/>
      <c r="L56" s="334"/>
      <c r="M56" s="279"/>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28"/>
      <c r="C57" s="633"/>
      <c r="D57" s="37" t="s">
        <v>121</v>
      </c>
      <c r="E57" s="280">
        <f>E77+E76</f>
        <v>5461700</v>
      </c>
      <c r="F57" s="335">
        <f t="shared" ref="F57:BQ57" si="142">F77+F76</f>
        <v>13188000</v>
      </c>
      <c r="G57" s="280">
        <f t="shared" si="142"/>
        <v>5878000</v>
      </c>
      <c r="H57" s="335">
        <f t="shared" si="142"/>
        <v>8830000</v>
      </c>
      <c r="I57" s="280">
        <f t="shared" si="142"/>
        <v>12370000</v>
      </c>
      <c r="J57" s="335">
        <f t="shared" si="142"/>
        <v>8429000</v>
      </c>
      <c r="K57" s="280">
        <f t="shared" si="142"/>
        <v>6879000</v>
      </c>
      <c r="L57" s="335">
        <f t="shared" si="142"/>
        <v>9297000</v>
      </c>
      <c r="M57" s="280">
        <f t="shared" si="142"/>
        <v>1516500</v>
      </c>
      <c r="N57" s="335">
        <f t="shared" si="142"/>
        <v>8326100</v>
      </c>
      <c r="O57" s="280">
        <f t="shared" si="142"/>
        <v>993450</v>
      </c>
      <c r="P57" s="335">
        <f t="shared" si="142"/>
        <v>10290000</v>
      </c>
      <c r="Q57" s="280">
        <f t="shared" si="142"/>
        <v>6749000</v>
      </c>
      <c r="R57" s="335">
        <f t="shared" si="142"/>
        <v>10071500</v>
      </c>
      <c r="S57" s="280">
        <f t="shared" si="142"/>
        <v>11542400</v>
      </c>
      <c r="T57" s="335">
        <f t="shared" si="142"/>
        <v>7034200</v>
      </c>
      <c r="U57" s="280">
        <f t="shared" si="142"/>
        <v>22008000</v>
      </c>
      <c r="V57" s="335">
        <f t="shared" si="142"/>
        <v>7179000</v>
      </c>
      <c r="W57" s="280">
        <f t="shared" si="142"/>
        <v>7028000</v>
      </c>
      <c r="X57" s="335">
        <f t="shared" si="142"/>
        <v>8060000</v>
      </c>
      <c r="Y57" s="280">
        <f t="shared" si="142"/>
        <v>4113000</v>
      </c>
      <c r="Z57" s="335">
        <f t="shared" si="142"/>
        <v>2124000</v>
      </c>
      <c r="AA57" s="280">
        <f t="shared" si="142"/>
        <v>1945000</v>
      </c>
      <c r="AB57" s="335">
        <f t="shared" si="142"/>
        <v>6339000</v>
      </c>
      <c r="AC57" s="280">
        <f t="shared" si="142"/>
        <v>6616000</v>
      </c>
      <c r="AD57" s="335">
        <f t="shared" si="142"/>
        <v>3660000</v>
      </c>
      <c r="AE57" s="280">
        <f t="shared" si="142"/>
        <v>6167000</v>
      </c>
      <c r="AF57" s="335">
        <f t="shared" si="142"/>
        <v>1784000</v>
      </c>
      <c r="AG57" s="280">
        <f t="shared" si="142"/>
        <v>1451000</v>
      </c>
      <c r="AH57" s="335">
        <f t="shared" si="142"/>
        <v>150000</v>
      </c>
      <c r="AI57" s="280">
        <f t="shared" si="142"/>
        <v>152000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28"/>
      <c r="C58" s="633"/>
      <c r="D58" s="37" t="s">
        <v>122</v>
      </c>
      <c r="E58" s="280">
        <f>E92+E105+E118</f>
        <v>0</v>
      </c>
      <c r="F58" s="280">
        <f t="shared" ref="F58:BQ58" si="145">F92+F105+F118</f>
        <v>2160000</v>
      </c>
      <c r="G58" s="280">
        <f t="shared" si="145"/>
        <v>2250000</v>
      </c>
      <c r="H58" s="280">
        <f t="shared" si="145"/>
        <v>2160000</v>
      </c>
      <c r="I58" s="280">
        <f t="shared" si="145"/>
        <v>2400000</v>
      </c>
      <c r="J58" s="280">
        <f t="shared" si="145"/>
        <v>0</v>
      </c>
      <c r="K58" s="280">
        <f t="shared" si="145"/>
        <v>2220000</v>
      </c>
      <c r="L58" s="280">
        <f t="shared" si="145"/>
        <v>2567377</v>
      </c>
      <c r="M58" s="280">
        <f t="shared" si="145"/>
        <v>2399400</v>
      </c>
      <c r="N58" s="280">
        <f t="shared" si="145"/>
        <v>0</v>
      </c>
      <c r="O58" s="280">
        <f t="shared" si="145"/>
        <v>0</v>
      </c>
      <c r="P58" s="280">
        <f t="shared" si="145"/>
        <v>0</v>
      </c>
      <c r="Q58" s="280">
        <f t="shared" si="145"/>
        <v>2772000</v>
      </c>
      <c r="R58" s="280">
        <f t="shared" si="145"/>
        <v>2170000</v>
      </c>
      <c r="S58" s="280">
        <f t="shared" si="145"/>
        <v>2160000</v>
      </c>
      <c r="T58" s="280">
        <f t="shared" si="145"/>
        <v>2070000</v>
      </c>
      <c r="U58" s="280">
        <f t="shared" si="145"/>
        <v>2070000</v>
      </c>
      <c r="V58" s="280">
        <f t="shared" si="145"/>
        <v>2583000</v>
      </c>
      <c r="W58" s="280">
        <f t="shared" si="145"/>
        <v>2583000</v>
      </c>
      <c r="X58" s="280">
        <f t="shared" si="145"/>
        <v>0</v>
      </c>
      <c r="Y58" s="280">
        <f t="shared" si="145"/>
        <v>0</v>
      </c>
      <c r="Z58" s="280">
        <f t="shared" si="145"/>
        <v>0</v>
      </c>
      <c r="AA58" s="280">
        <f t="shared" si="145"/>
        <v>0</v>
      </c>
      <c r="AB58" s="280">
        <f t="shared" si="145"/>
        <v>0</v>
      </c>
      <c r="AC58" s="280">
        <f t="shared" si="145"/>
        <v>0</v>
      </c>
      <c r="AD58" s="280">
        <f t="shared" si="145"/>
        <v>3078600</v>
      </c>
      <c r="AE58" s="280">
        <f t="shared" si="145"/>
        <v>2937500</v>
      </c>
      <c r="AF58" s="280">
        <f t="shared" si="145"/>
        <v>2625000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28"/>
      <c r="C59" s="633"/>
      <c r="D59" s="37" t="s">
        <v>61</v>
      </c>
      <c r="E59" s="279"/>
      <c r="F59" s="334"/>
      <c r="G59" s="279"/>
      <c r="H59" s="334"/>
      <c r="I59" s="279"/>
      <c r="J59" s="334"/>
      <c r="K59" s="279"/>
      <c r="L59" s="334"/>
      <c r="M59" s="279"/>
      <c r="N59" s="334"/>
      <c r="O59" s="279"/>
      <c r="P59" s="334"/>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28"/>
      <c r="C60" s="633"/>
      <c r="D60" s="38" t="s">
        <v>39</v>
      </c>
      <c r="E60" s="281">
        <f t="shared" ref="E60:BM60" si="148">E52+E59+E54+E57+E58</f>
        <v>6238059</v>
      </c>
      <c r="F60" s="336">
        <f t="shared" si="148"/>
        <v>16030327</v>
      </c>
      <c r="G60" s="281">
        <f t="shared" si="148"/>
        <v>8271397</v>
      </c>
      <c r="H60" s="336">
        <f t="shared" si="148"/>
        <v>11800636</v>
      </c>
      <c r="I60" s="281">
        <f t="shared" si="148"/>
        <v>14862397</v>
      </c>
      <c r="J60" s="336">
        <f t="shared" si="148"/>
        <v>8483489</v>
      </c>
      <c r="K60" s="281">
        <f t="shared" si="148"/>
        <v>9160037</v>
      </c>
      <c r="L60" s="336">
        <f t="shared" si="148"/>
        <v>13003264</v>
      </c>
      <c r="M60" s="281">
        <f t="shared" si="148"/>
        <v>3959585</v>
      </c>
      <c r="N60" s="336">
        <f t="shared" si="148"/>
        <v>9018805</v>
      </c>
      <c r="O60" s="281">
        <f t="shared" si="148"/>
        <v>1614270</v>
      </c>
      <c r="P60" s="336">
        <f t="shared" si="148"/>
        <v>11111534</v>
      </c>
      <c r="Q60" s="281">
        <f t="shared" si="148"/>
        <v>9561051</v>
      </c>
      <c r="R60" s="336">
        <f t="shared" si="148"/>
        <v>12567939</v>
      </c>
      <c r="S60" s="281">
        <f t="shared" si="148"/>
        <v>13702400</v>
      </c>
      <c r="T60" s="336">
        <f t="shared" si="148"/>
        <v>10760438</v>
      </c>
      <c r="U60" s="281">
        <f t="shared" si="148"/>
        <v>25851193</v>
      </c>
      <c r="V60" s="336">
        <f t="shared" si="148"/>
        <v>10512000</v>
      </c>
      <c r="W60" s="281">
        <f t="shared" si="148"/>
        <v>9611000</v>
      </c>
      <c r="X60" s="336">
        <f t="shared" si="148"/>
        <v>8060000</v>
      </c>
      <c r="Y60" s="281">
        <f t="shared" si="148"/>
        <v>4113000</v>
      </c>
      <c r="Z60" s="336">
        <f t="shared" si="148"/>
        <v>2410333</v>
      </c>
      <c r="AA60" s="281">
        <f t="shared" si="148"/>
        <v>2112000</v>
      </c>
      <c r="AB60" s="336">
        <f t="shared" si="148"/>
        <v>6339000</v>
      </c>
      <c r="AC60" s="281">
        <f t="shared" si="148"/>
        <v>6616000</v>
      </c>
      <c r="AD60" s="336">
        <f t="shared" si="148"/>
        <v>7671099</v>
      </c>
      <c r="AE60" s="281">
        <f t="shared" si="148"/>
        <v>9104500</v>
      </c>
      <c r="AF60" s="336">
        <f t="shared" si="148"/>
        <v>4409000</v>
      </c>
      <c r="AG60" s="281">
        <f t="shared" si="148"/>
        <v>1451000</v>
      </c>
      <c r="AH60" s="336">
        <f t="shared" si="148"/>
        <v>150000</v>
      </c>
      <c r="AI60" s="281">
        <f t="shared" si="148"/>
        <v>152000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28"/>
      <c r="C61" s="633"/>
      <c r="D61" s="37" t="s">
        <v>123</v>
      </c>
      <c r="E61" s="278">
        <v>150000</v>
      </c>
      <c r="F61" s="337">
        <v>250000</v>
      </c>
      <c r="G61" s="278">
        <v>2342000</v>
      </c>
      <c r="H61" s="337">
        <v>1570000</v>
      </c>
      <c r="I61" s="278">
        <v>320000</v>
      </c>
      <c r="J61" s="337">
        <v>360000</v>
      </c>
      <c r="K61" s="278">
        <v>370000</v>
      </c>
      <c r="L61" s="337">
        <v>1715000</v>
      </c>
      <c r="M61" s="278">
        <v>530000</v>
      </c>
      <c r="N61" s="337"/>
      <c r="O61" s="278"/>
      <c r="P61" s="337"/>
      <c r="Q61" s="278">
        <v>400000</v>
      </c>
      <c r="R61" s="337">
        <v>2030000</v>
      </c>
      <c r="S61" s="278">
        <v>1380000</v>
      </c>
      <c r="T61" s="337">
        <v>2434500</v>
      </c>
      <c r="U61" s="278">
        <v>2967500</v>
      </c>
      <c r="V61" s="337">
        <v>200000</v>
      </c>
      <c r="W61" s="278">
        <v>900000</v>
      </c>
      <c r="X61" s="337">
        <v>2100000</v>
      </c>
      <c r="Y61" s="278">
        <v>1100000</v>
      </c>
      <c r="Z61" s="337">
        <v>50000</v>
      </c>
      <c r="AA61" s="278"/>
      <c r="AB61" s="337">
        <v>1550000</v>
      </c>
      <c r="AC61" s="278">
        <v>1320000</v>
      </c>
      <c r="AD61" s="337">
        <v>1411000</v>
      </c>
      <c r="AE61" s="278">
        <v>1450000</v>
      </c>
      <c r="AF61" s="337">
        <v>41000</v>
      </c>
      <c r="AG61" s="278">
        <v>530000</v>
      </c>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28"/>
      <c r="C62" s="633"/>
      <c r="D62" s="103" t="s">
        <v>124</v>
      </c>
      <c r="E62" s="281">
        <f t="shared" ref="E62:BM62" si="151">E51+E60-E61</f>
        <v>50288059</v>
      </c>
      <c r="F62" s="336">
        <f t="shared" si="151"/>
        <v>63380327</v>
      </c>
      <c r="G62" s="281">
        <f t="shared" si="151"/>
        <v>27529397</v>
      </c>
      <c r="H62" s="336">
        <f t="shared" si="151"/>
        <v>46230636</v>
      </c>
      <c r="I62" s="281">
        <f t="shared" si="151"/>
        <v>53542397</v>
      </c>
      <c r="J62" s="336">
        <f t="shared" si="151"/>
        <v>49623489</v>
      </c>
      <c r="K62" s="281">
        <f t="shared" si="151"/>
        <v>47190037</v>
      </c>
      <c r="L62" s="336">
        <f t="shared" si="151"/>
        <v>50388264</v>
      </c>
      <c r="M62" s="281">
        <f t="shared" si="151"/>
        <v>21429585</v>
      </c>
      <c r="N62" s="336">
        <f t="shared" si="151"/>
        <v>36968805</v>
      </c>
      <c r="O62" s="281">
        <f t="shared" si="151"/>
        <v>30414270</v>
      </c>
      <c r="P62" s="336">
        <f t="shared" si="151"/>
        <v>39611534</v>
      </c>
      <c r="Q62" s="281">
        <f t="shared" si="151"/>
        <v>43561051</v>
      </c>
      <c r="R62" s="336">
        <f t="shared" si="151"/>
        <v>39987939</v>
      </c>
      <c r="S62" s="281">
        <f t="shared" si="151"/>
        <v>60322400</v>
      </c>
      <c r="T62" s="336">
        <f t="shared" si="151"/>
        <v>31575938</v>
      </c>
      <c r="U62" s="281">
        <f t="shared" si="151"/>
        <v>67883693</v>
      </c>
      <c r="V62" s="336">
        <f t="shared" si="151"/>
        <v>43312000</v>
      </c>
      <c r="W62" s="281">
        <f t="shared" si="151"/>
        <v>41711000</v>
      </c>
      <c r="X62" s="336">
        <f t="shared" si="151"/>
        <v>41160000</v>
      </c>
      <c r="Y62" s="281">
        <f t="shared" si="151"/>
        <v>20613000</v>
      </c>
      <c r="Z62" s="336">
        <f t="shared" si="151"/>
        <v>27560333</v>
      </c>
      <c r="AA62" s="281">
        <f t="shared" si="151"/>
        <v>24312000</v>
      </c>
      <c r="AB62" s="336">
        <f t="shared" si="151"/>
        <v>38789000</v>
      </c>
      <c r="AC62" s="281">
        <f t="shared" si="151"/>
        <v>35296000</v>
      </c>
      <c r="AD62" s="336">
        <f t="shared" si="151"/>
        <v>21460099</v>
      </c>
      <c r="AE62" s="281">
        <f t="shared" si="151"/>
        <v>43154500</v>
      </c>
      <c r="AF62" s="336">
        <f t="shared" si="151"/>
        <v>23568000</v>
      </c>
      <c r="AG62" s="281">
        <f t="shared" si="151"/>
        <v>20121000</v>
      </c>
      <c r="AH62" s="336">
        <f t="shared" si="151"/>
        <v>8150000</v>
      </c>
      <c r="AI62" s="281">
        <f t="shared" si="151"/>
        <v>8152000</v>
      </c>
      <c r="AJ62" s="336">
        <f t="shared" si="151"/>
        <v>6800000</v>
      </c>
      <c r="AK62" s="281">
        <f t="shared" si="151"/>
        <v>8800000</v>
      </c>
      <c r="AL62" s="336">
        <f t="shared" si="151"/>
        <v>3600000</v>
      </c>
      <c r="AM62" s="281">
        <f t="shared" si="151"/>
        <v>3000000</v>
      </c>
      <c r="AN62" s="336">
        <f t="shared" si="151"/>
        <v>3400000</v>
      </c>
      <c r="AO62" s="281">
        <f t="shared" si="151"/>
        <v>3200000</v>
      </c>
      <c r="AP62" s="336">
        <f t="shared" si="151"/>
        <v>4500000</v>
      </c>
      <c r="AQ62" s="281">
        <f t="shared" si="151"/>
        <v>3000000</v>
      </c>
      <c r="AR62" s="336">
        <f t="shared" si="151"/>
        <v>2100000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28"/>
      <c r="C63" s="633"/>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28"/>
      <c r="C64" s="633"/>
      <c r="D64" s="37" t="s">
        <v>13</v>
      </c>
      <c r="E64" s="104" t="s">
        <v>688</v>
      </c>
      <c r="F64" s="338" t="s">
        <v>688</v>
      </c>
      <c r="G64" s="104" t="s">
        <v>689</v>
      </c>
      <c r="H64" s="338" t="s">
        <v>690</v>
      </c>
      <c r="I64" s="104" t="s">
        <v>690</v>
      </c>
      <c r="J64" s="338" t="s">
        <v>689</v>
      </c>
      <c r="K64" s="104" t="s">
        <v>690</v>
      </c>
      <c r="L64" s="338" t="s">
        <v>690</v>
      </c>
      <c r="M64" s="104" t="s">
        <v>691</v>
      </c>
      <c r="N64" s="338" t="s">
        <v>692</v>
      </c>
      <c r="O64" s="104" t="s">
        <v>693</v>
      </c>
      <c r="P64" s="338" t="s">
        <v>692</v>
      </c>
      <c r="Q64" s="104" t="s">
        <v>694</v>
      </c>
      <c r="R64" s="338" t="s">
        <v>692</v>
      </c>
      <c r="S64" s="104" t="s">
        <v>692</v>
      </c>
      <c r="T64" s="338" t="s">
        <v>695</v>
      </c>
      <c r="U64" s="104" t="s">
        <v>692</v>
      </c>
      <c r="V64" s="338" t="s">
        <v>694</v>
      </c>
      <c r="W64" s="104" t="s">
        <v>694</v>
      </c>
      <c r="X64" s="338" t="s">
        <v>696</v>
      </c>
      <c r="Y64" s="104" t="s">
        <v>694</v>
      </c>
      <c r="Z64" s="338" t="s">
        <v>697</v>
      </c>
      <c r="AA64" s="104" t="s">
        <v>698</v>
      </c>
      <c r="AB64" s="338" t="s">
        <v>696</v>
      </c>
      <c r="AC64" s="104" t="s">
        <v>698</v>
      </c>
      <c r="AD64" s="338" t="s">
        <v>696</v>
      </c>
      <c r="AE64" s="104" t="s">
        <v>699</v>
      </c>
      <c r="AF64" s="338" t="s">
        <v>691</v>
      </c>
      <c r="AG64" s="104" t="s">
        <v>691</v>
      </c>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28"/>
      <c r="C65" s="633"/>
      <c r="D65" s="37" t="s">
        <v>12</v>
      </c>
      <c r="E65" s="104" t="s">
        <v>698</v>
      </c>
      <c r="F65" s="338" t="s">
        <v>689</v>
      </c>
      <c r="G65" s="104" t="s">
        <v>694</v>
      </c>
      <c r="H65" s="338" t="s">
        <v>694</v>
      </c>
      <c r="I65" s="104" t="s">
        <v>700</v>
      </c>
      <c r="J65" s="338" t="s">
        <v>694</v>
      </c>
      <c r="K65" s="104" t="s">
        <v>694</v>
      </c>
      <c r="L65" s="338" t="s">
        <v>694</v>
      </c>
      <c r="M65" s="104" t="s">
        <v>691</v>
      </c>
      <c r="N65" s="338" t="s">
        <v>688</v>
      </c>
      <c r="O65" s="104" t="s">
        <v>688</v>
      </c>
      <c r="P65" s="338" t="s">
        <v>688</v>
      </c>
      <c r="Q65" s="104" t="s">
        <v>698</v>
      </c>
      <c r="R65" s="338" t="s">
        <v>701</v>
      </c>
      <c r="S65" s="104" t="s">
        <v>701</v>
      </c>
      <c r="T65" s="338" t="s">
        <v>701</v>
      </c>
      <c r="U65" s="104" t="s">
        <v>688</v>
      </c>
      <c r="V65" s="338" t="s">
        <v>698</v>
      </c>
      <c r="W65" s="104" t="s">
        <v>696</v>
      </c>
      <c r="X65" s="338" t="s">
        <v>698</v>
      </c>
      <c r="Y65" s="104" t="s">
        <v>698</v>
      </c>
      <c r="Z65" s="338" t="s">
        <v>702</v>
      </c>
      <c r="AA65" s="104" t="s">
        <v>703</v>
      </c>
      <c r="AB65" s="338" t="s">
        <v>703</v>
      </c>
      <c r="AC65" s="104" t="s">
        <v>699</v>
      </c>
      <c r="AD65" s="338" t="s">
        <v>703</v>
      </c>
      <c r="AE65" s="104" t="s">
        <v>699</v>
      </c>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28"/>
      <c r="C66" s="633"/>
      <c r="D66" s="37" t="s">
        <v>126</v>
      </c>
      <c r="E66" s="278">
        <v>7895441</v>
      </c>
      <c r="F66" s="337">
        <v>962983</v>
      </c>
      <c r="G66" s="278">
        <v>22080730</v>
      </c>
      <c r="H66" s="337">
        <v>10198000</v>
      </c>
      <c r="I66" s="278">
        <v>984000</v>
      </c>
      <c r="J66" s="337">
        <v>840000</v>
      </c>
      <c r="K66" s="278">
        <v>26262000</v>
      </c>
      <c r="L66" s="337">
        <v>30889000</v>
      </c>
      <c r="M66" s="278">
        <v>4070000</v>
      </c>
      <c r="N66" s="337">
        <v>422027</v>
      </c>
      <c r="O66" s="278">
        <v>2475471</v>
      </c>
      <c r="P66" s="337">
        <v>736534</v>
      </c>
      <c r="Q66" s="278">
        <v>272737</v>
      </c>
      <c r="R66" s="337">
        <v>403811</v>
      </c>
      <c r="S66" s="278">
        <v>304000</v>
      </c>
      <c r="T66" s="337">
        <v>6715355</v>
      </c>
      <c r="U66" s="278">
        <v>3250000</v>
      </c>
      <c r="V66" s="337">
        <v>10000</v>
      </c>
      <c r="W66" s="278">
        <v>12196500</v>
      </c>
      <c r="X66" s="337">
        <v>436670</v>
      </c>
      <c r="Y66" s="278">
        <v>240000</v>
      </c>
      <c r="Z66" s="337">
        <v>18926376</v>
      </c>
      <c r="AA66" s="278">
        <v>5501277</v>
      </c>
      <c r="AB66" s="337">
        <v>10000</v>
      </c>
      <c r="AC66" s="278">
        <v>3807000</v>
      </c>
      <c r="AD66" s="337">
        <v>1903727</v>
      </c>
      <c r="AE66" s="278">
        <v>2375236</v>
      </c>
      <c r="AF66" s="337">
        <v>110000</v>
      </c>
      <c r="AG66" s="278">
        <v>1962490</v>
      </c>
      <c r="AH66" s="337">
        <v>250000</v>
      </c>
      <c r="AI66" s="278">
        <v>2672000</v>
      </c>
      <c r="AJ66" s="337">
        <v>1790000</v>
      </c>
      <c r="AK66" s="278">
        <v>6600000</v>
      </c>
      <c r="AL66" s="337">
        <v>3600000</v>
      </c>
      <c r="AM66" s="278">
        <v>3000000</v>
      </c>
      <c r="AN66" s="337">
        <v>3400000</v>
      </c>
      <c r="AO66" s="278">
        <v>3200000</v>
      </c>
      <c r="AP66" s="337">
        <v>4500000</v>
      </c>
      <c r="AQ66" s="278">
        <v>3000000</v>
      </c>
      <c r="AR66" s="337">
        <v>2100000</v>
      </c>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28"/>
      <c r="C67" s="633"/>
      <c r="D67" s="37" t="s">
        <v>234</v>
      </c>
      <c r="E67" s="278">
        <v>154000000</v>
      </c>
      <c r="F67" s="337">
        <v>120500000</v>
      </c>
      <c r="G67" s="278">
        <v>58800000</v>
      </c>
      <c r="H67" s="337">
        <v>30370000</v>
      </c>
      <c r="I67" s="278">
        <v>186000000</v>
      </c>
      <c r="J67" s="337">
        <v>139300000</v>
      </c>
      <c r="K67" s="278">
        <v>96000000</v>
      </c>
      <c r="L67" s="337">
        <v>90000000</v>
      </c>
      <c r="M67" s="278">
        <v>22500000</v>
      </c>
      <c r="N67" s="337">
        <v>126900000</v>
      </c>
      <c r="O67" s="278">
        <v>131100000</v>
      </c>
      <c r="P67" s="337">
        <v>161500000</v>
      </c>
      <c r="Q67" s="278">
        <v>100600000</v>
      </c>
      <c r="R67" s="337">
        <v>169400000</v>
      </c>
      <c r="S67" s="278">
        <v>176800000</v>
      </c>
      <c r="T67" s="337">
        <v>33561000</v>
      </c>
      <c r="U67" s="278">
        <v>177300000</v>
      </c>
      <c r="V67" s="337">
        <v>107200000</v>
      </c>
      <c r="W67" s="278">
        <v>95000000</v>
      </c>
      <c r="X67" s="337">
        <v>143400000</v>
      </c>
      <c r="Y67" s="278">
        <v>62000000</v>
      </c>
      <c r="Z67" s="337">
        <v>81000000</v>
      </c>
      <c r="AA67" s="278">
        <v>78000000</v>
      </c>
      <c r="AB67" s="337">
        <v>106000000</v>
      </c>
      <c r="AC67" s="278">
        <v>82200000</v>
      </c>
      <c r="AD67" s="337">
        <v>62000000</v>
      </c>
      <c r="AE67" s="278">
        <v>110900000</v>
      </c>
      <c r="AF67" s="337">
        <v>35000000</v>
      </c>
      <c r="AG67" s="278">
        <v>27500000</v>
      </c>
      <c r="AH67" s="337">
        <v>8900000</v>
      </c>
      <c r="AI67" s="278">
        <v>4000000</v>
      </c>
      <c r="AJ67" s="337">
        <v>5000000</v>
      </c>
      <c r="AK67" s="278">
        <v>4000000</v>
      </c>
      <c r="AL67" s="337"/>
      <c r="AM67" s="278"/>
      <c r="AN67" s="337"/>
      <c r="AO67" s="278">
        <v>0</v>
      </c>
      <c r="AP67" s="337">
        <v>0</v>
      </c>
      <c r="AQ67" s="278">
        <v>0</v>
      </c>
      <c r="AR67" s="337">
        <v>0</v>
      </c>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28"/>
      <c r="C68" s="633"/>
      <c r="D68" s="37" t="s">
        <v>235</v>
      </c>
      <c r="E68" s="278">
        <v>22</v>
      </c>
      <c r="F68" s="337">
        <v>18</v>
      </c>
      <c r="G68" s="278">
        <v>19</v>
      </c>
      <c r="H68" s="337">
        <v>23</v>
      </c>
      <c r="I68" s="278">
        <v>22</v>
      </c>
      <c r="J68" s="337">
        <v>18</v>
      </c>
      <c r="K68" s="278">
        <v>23</v>
      </c>
      <c r="L68" s="337">
        <v>20</v>
      </c>
      <c r="M68" s="278">
        <v>6</v>
      </c>
      <c r="N68" s="337">
        <v>23</v>
      </c>
      <c r="O68" s="278">
        <v>25</v>
      </c>
      <c r="P68" s="337">
        <v>29</v>
      </c>
      <c r="Q68" s="278">
        <v>23</v>
      </c>
      <c r="R68" s="337">
        <v>51</v>
      </c>
      <c r="S68" s="278">
        <v>32</v>
      </c>
      <c r="T68" s="337">
        <v>30</v>
      </c>
      <c r="U68" s="278">
        <v>33</v>
      </c>
      <c r="V68" s="337">
        <v>20</v>
      </c>
      <c r="W68" s="278">
        <v>16</v>
      </c>
      <c r="X68" s="337">
        <v>25</v>
      </c>
      <c r="Y68" s="278">
        <v>19</v>
      </c>
      <c r="Z68" s="337">
        <v>20</v>
      </c>
      <c r="AA68" s="278">
        <v>20</v>
      </c>
      <c r="AB68" s="337">
        <v>32</v>
      </c>
      <c r="AC68" s="278">
        <v>18</v>
      </c>
      <c r="AD68" s="337">
        <v>18</v>
      </c>
      <c r="AE68" s="278">
        <v>20</v>
      </c>
      <c r="AF68" s="337">
        <v>8</v>
      </c>
      <c r="AG68" s="278">
        <v>7</v>
      </c>
      <c r="AH68" s="337">
        <v>3</v>
      </c>
      <c r="AI68" s="278">
        <v>1</v>
      </c>
      <c r="AJ68" s="337">
        <v>1</v>
      </c>
      <c r="AK68" s="278">
        <v>1</v>
      </c>
      <c r="AL68" s="337"/>
      <c r="AM68" s="278"/>
      <c r="AN68" s="337"/>
      <c r="AO68" s="278">
        <v>0</v>
      </c>
      <c r="AP68" s="337">
        <v>0</v>
      </c>
      <c r="AQ68" s="278">
        <v>0</v>
      </c>
      <c r="AR68" s="337">
        <v>0</v>
      </c>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28"/>
      <c r="C69" s="633"/>
      <c r="D69" s="37" t="s">
        <v>127</v>
      </c>
      <c r="E69" s="278">
        <v>300000</v>
      </c>
      <c r="F69" s="337">
        <v>3000000</v>
      </c>
      <c r="G69" s="278">
        <v>2300000</v>
      </c>
      <c r="H69" s="337">
        <v>700000</v>
      </c>
      <c r="I69" s="278">
        <v>2500000</v>
      </c>
      <c r="J69" s="337">
        <v>2000000</v>
      </c>
      <c r="K69" s="278">
        <v>3000000</v>
      </c>
      <c r="L69" s="337">
        <v>2000000</v>
      </c>
      <c r="M69" s="278">
        <v>2500000</v>
      </c>
      <c r="N69" s="337">
        <v>2500000</v>
      </c>
      <c r="O69" s="278">
        <v>2000000</v>
      </c>
      <c r="P69" s="337">
        <v>2000000</v>
      </c>
      <c r="Q69" s="278">
        <v>1500000</v>
      </c>
      <c r="R69" s="337">
        <v>500000</v>
      </c>
      <c r="S69" s="278">
        <v>1000000</v>
      </c>
      <c r="T69" s="337">
        <v>500000</v>
      </c>
      <c r="U69" s="278">
        <v>1500000</v>
      </c>
      <c r="V69" s="337">
        <v>2000000</v>
      </c>
      <c r="W69" s="278">
        <v>2000000</v>
      </c>
      <c r="X69" s="337">
        <v>2000000</v>
      </c>
      <c r="Y69" s="278">
        <v>2000000</v>
      </c>
      <c r="Z69" s="337">
        <v>1000000</v>
      </c>
      <c r="AA69" s="278">
        <v>2000000</v>
      </c>
      <c r="AB69" s="337">
        <v>1000000</v>
      </c>
      <c r="AC69" s="278">
        <v>2000000</v>
      </c>
      <c r="AD69" s="337">
        <v>1500000</v>
      </c>
      <c r="AE69" s="278">
        <v>2000000</v>
      </c>
      <c r="AF69" s="337">
        <v>3000000</v>
      </c>
      <c r="AG69" s="278"/>
      <c r="AH69" s="337"/>
      <c r="AI69" s="278"/>
      <c r="AJ69" s="337"/>
      <c r="AK69" s="278"/>
      <c r="AL69" s="337"/>
      <c r="AM69" s="278"/>
      <c r="AN69" s="337"/>
      <c r="AO69" s="278">
        <v>0</v>
      </c>
      <c r="AP69" s="337">
        <v>0</v>
      </c>
      <c r="AQ69" s="278">
        <v>0</v>
      </c>
      <c r="AR69" s="337">
        <v>0</v>
      </c>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28"/>
      <c r="C70" s="633"/>
      <c r="D70" s="37" t="s">
        <v>128</v>
      </c>
      <c r="E70" s="278">
        <v>12000000</v>
      </c>
      <c r="F70" s="337">
        <v>10000000</v>
      </c>
      <c r="G70" s="278">
        <v>8000000</v>
      </c>
      <c r="H70" s="337">
        <v>12000000</v>
      </c>
      <c r="I70" s="278">
        <v>10000000</v>
      </c>
      <c r="J70" s="337">
        <v>10000000</v>
      </c>
      <c r="K70" s="278">
        <v>10000000</v>
      </c>
      <c r="L70" s="337">
        <v>10000000</v>
      </c>
      <c r="M70" s="278">
        <v>9500000</v>
      </c>
      <c r="N70" s="337">
        <v>10000000</v>
      </c>
      <c r="O70" s="278">
        <v>14000000</v>
      </c>
      <c r="P70" s="337">
        <v>10000000</v>
      </c>
      <c r="Q70" s="278">
        <v>10000000</v>
      </c>
      <c r="R70" s="337">
        <v>8000000</v>
      </c>
      <c r="S70" s="278">
        <v>10000000</v>
      </c>
      <c r="T70" s="337">
        <v>6000000</v>
      </c>
      <c r="U70" s="278">
        <v>12000000</v>
      </c>
      <c r="V70" s="337">
        <v>10000000</v>
      </c>
      <c r="W70" s="278">
        <v>10000000</v>
      </c>
      <c r="X70" s="337">
        <v>10000000</v>
      </c>
      <c r="Y70" s="278">
        <v>4000000</v>
      </c>
      <c r="Z70" s="337">
        <v>7000000</v>
      </c>
      <c r="AA70" s="278">
        <v>6950000</v>
      </c>
      <c r="AB70" s="337">
        <v>8000000</v>
      </c>
      <c r="AC70" s="278">
        <v>5900000</v>
      </c>
      <c r="AD70" s="337">
        <v>5000000</v>
      </c>
      <c r="AE70" s="278">
        <v>10000000</v>
      </c>
      <c r="AF70" s="337">
        <v>5000000</v>
      </c>
      <c r="AG70" s="278">
        <v>5000000</v>
      </c>
      <c r="AH70" s="337">
        <v>4000000</v>
      </c>
      <c r="AI70" s="278">
        <v>4000000</v>
      </c>
      <c r="AJ70" s="337">
        <v>5000000</v>
      </c>
      <c r="AK70" s="278">
        <v>4000000</v>
      </c>
      <c r="AL70" s="337"/>
      <c r="AM70" s="278"/>
      <c r="AN70" s="337"/>
      <c r="AO70" s="278">
        <v>0</v>
      </c>
      <c r="AP70" s="337">
        <v>0</v>
      </c>
      <c r="AQ70" s="278">
        <v>0</v>
      </c>
      <c r="AR70" s="337">
        <v>0</v>
      </c>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28"/>
      <c r="C71" s="633"/>
      <c r="D71" s="37" t="s">
        <v>129</v>
      </c>
      <c r="E71" s="278">
        <f t="shared" ref="E71:AJ71" si="154">E67/E68</f>
        <v>7000000</v>
      </c>
      <c r="F71" s="278">
        <f t="shared" si="154"/>
        <v>6694444.444444444</v>
      </c>
      <c r="G71" s="278">
        <f t="shared" si="154"/>
        <v>3094736.8421052634</v>
      </c>
      <c r="H71" s="278">
        <f t="shared" si="154"/>
        <v>1320434.7826086956</v>
      </c>
      <c r="I71" s="278">
        <f t="shared" si="154"/>
        <v>8454545.4545454551</v>
      </c>
      <c r="J71" s="278">
        <f t="shared" si="154"/>
        <v>7738888.888888889</v>
      </c>
      <c r="K71" s="278">
        <f t="shared" si="154"/>
        <v>4173913.0434782607</v>
      </c>
      <c r="L71" s="278">
        <f t="shared" si="154"/>
        <v>4500000</v>
      </c>
      <c r="M71" s="278">
        <f t="shared" si="154"/>
        <v>3750000</v>
      </c>
      <c r="N71" s="278">
        <f t="shared" si="154"/>
        <v>5517391.3043478262</v>
      </c>
      <c r="O71" s="278">
        <f t="shared" si="154"/>
        <v>5244000</v>
      </c>
      <c r="P71" s="278">
        <f t="shared" si="154"/>
        <v>5568965.5172413792</v>
      </c>
      <c r="Q71" s="278">
        <f t="shared" si="154"/>
        <v>4373913.0434782607</v>
      </c>
      <c r="R71" s="278">
        <f t="shared" si="154"/>
        <v>3321568.6274509802</v>
      </c>
      <c r="S71" s="278">
        <f t="shared" si="154"/>
        <v>5525000</v>
      </c>
      <c r="T71" s="278">
        <f t="shared" si="154"/>
        <v>1118700</v>
      </c>
      <c r="U71" s="278">
        <f t="shared" si="154"/>
        <v>5372727.2727272725</v>
      </c>
      <c r="V71" s="278">
        <f t="shared" si="154"/>
        <v>5360000</v>
      </c>
      <c r="W71" s="278">
        <f t="shared" si="154"/>
        <v>5937500</v>
      </c>
      <c r="X71" s="278">
        <f t="shared" si="154"/>
        <v>5736000</v>
      </c>
      <c r="Y71" s="278">
        <f t="shared" si="154"/>
        <v>3263157.8947368423</v>
      </c>
      <c r="Z71" s="278">
        <f t="shared" si="154"/>
        <v>4050000</v>
      </c>
      <c r="AA71" s="278">
        <f t="shared" si="154"/>
        <v>3900000</v>
      </c>
      <c r="AB71" s="278">
        <f t="shared" si="154"/>
        <v>3312500</v>
      </c>
      <c r="AC71" s="278">
        <f t="shared" si="154"/>
        <v>4566666.666666667</v>
      </c>
      <c r="AD71" s="278">
        <f t="shared" si="154"/>
        <v>3444444.4444444445</v>
      </c>
      <c r="AE71" s="278">
        <f t="shared" si="154"/>
        <v>5545000</v>
      </c>
      <c r="AF71" s="278">
        <f t="shared" si="154"/>
        <v>4375000</v>
      </c>
      <c r="AG71" s="278">
        <f t="shared" si="154"/>
        <v>3928571.4285714286</v>
      </c>
      <c r="AH71" s="278">
        <f t="shared" si="154"/>
        <v>2966666.6666666665</v>
      </c>
      <c r="AI71" s="278">
        <f t="shared" si="154"/>
        <v>4000000</v>
      </c>
      <c r="AJ71" s="278">
        <f t="shared" si="154"/>
        <v>5000000</v>
      </c>
      <c r="AK71" s="278">
        <f t="shared" ref="AK71:BP71" si="155">AK67/AK68</f>
        <v>4000000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28"/>
      <c r="C72" s="633"/>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28"/>
      <c r="C73" s="633"/>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28"/>
      <c r="C74" s="633"/>
      <c r="D74" s="37" t="s">
        <v>132</v>
      </c>
      <c r="E74" s="278">
        <v>100</v>
      </c>
      <c r="F74" s="278">
        <v>100</v>
      </c>
      <c r="G74" s="278">
        <v>100</v>
      </c>
      <c r="H74" s="278">
        <v>100</v>
      </c>
      <c r="I74" s="278">
        <v>100</v>
      </c>
      <c r="J74" s="278">
        <v>100</v>
      </c>
      <c r="K74" s="278">
        <v>100</v>
      </c>
      <c r="L74" s="278">
        <v>100</v>
      </c>
      <c r="M74" s="278">
        <v>100</v>
      </c>
      <c r="N74" s="278">
        <v>100</v>
      </c>
      <c r="O74" s="278">
        <v>100</v>
      </c>
      <c r="P74" s="278">
        <v>100</v>
      </c>
      <c r="Q74" s="278">
        <v>100</v>
      </c>
      <c r="R74" s="278">
        <v>100</v>
      </c>
      <c r="S74" s="278">
        <v>100</v>
      </c>
      <c r="T74" s="278">
        <v>100</v>
      </c>
      <c r="U74" s="278">
        <v>100</v>
      </c>
      <c r="V74" s="278">
        <v>100</v>
      </c>
      <c r="W74" s="278">
        <v>100</v>
      </c>
      <c r="X74" s="278">
        <v>100</v>
      </c>
      <c r="Y74" s="278">
        <v>100</v>
      </c>
      <c r="Z74" s="278">
        <v>100</v>
      </c>
      <c r="AA74" s="278">
        <v>100</v>
      </c>
      <c r="AB74" s="278">
        <v>100</v>
      </c>
      <c r="AC74" s="278">
        <v>100</v>
      </c>
      <c r="AD74" s="278">
        <v>100</v>
      </c>
      <c r="AE74" s="278">
        <v>100</v>
      </c>
      <c r="AF74" s="278">
        <v>100</v>
      </c>
      <c r="AG74" s="278">
        <v>100</v>
      </c>
      <c r="AH74" s="278">
        <v>100</v>
      </c>
      <c r="AI74" s="278">
        <v>100</v>
      </c>
      <c r="AJ74" s="278">
        <v>100</v>
      </c>
      <c r="AK74" s="278">
        <v>100</v>
      </c>
      <c r="AL74" s="278">
        <v>100</v>
      </c>
      <c r="AM74" s="278">
        <v>100</v>
      </c>
      <c r="AN74" s="278">
        <v>100</v>
      </c>
      <c r="AO74" s="278">
        <v>100</v>
      </c>
      <c r="AP74" s="278">
        <v>100</v>
      </c>
      <c r="AQ74" s="278">
        <v>100</v>
      </c>
      <c r="AR74" s="278">
        <v>100</v>
      </c>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28"/>
      <c r="C75" s="633"/>
      <c r="D75" s="37" t="s">
        <v>133</v>
      </c>
      <c r="E75" s="278">
        <v>21</v>
      </c>
      <c r="F75" s="278">
        <v>21</v>
      </c>
      <c r="G75" s="278">
        <v>21</v>
      </c>
      <c r="H75" s="278">
        <v>21</v>
      </c>
      <c r="I75" s="278">
        <v>21</v>
      </c>
      <c r="J75" s="278">
        <v>21</v>
      </c>
      <c r="K75" s="278">
        <v>21</v>
      </c>
      <c r="L75" s="278">
        <v>21</v>
      </c>
      <c r="M75" s="278">
        <v>21</v>
      </c>
      <c r="N75" s="278">
        <v>21</v>
      </c>
      <c r="O75" s="278">
        <v>21</v>
      </c>
      <c r="P75" s="278">
        <v>21</v>
      </c>
      <c r="Q75" s="278">
        <v>21</v>
      </c>
      <c r="R75" s="278">
        <v>21</v>
      </c>
      <c r="S75" s="278">
        <v>21</v>
      </c>
      <c r="T75" s="278">
        <v>21</v>
      </c>
      <c r="U75" s="278">
        <v>21</v>
      </c>
      <c r="V75" s="278">
        <v>21</v>
      </c>
      <c r="W75" s="278">
        <v>21</v>
      </c>
      <c r="X75" s="278">
        <v>21</v>
      </c>
      <c r="Y75" s="278">
        <v>21</v>
      </c>
      <c r="Z75" s="278">
        <v>21</v>
      </c>
      <c r="AA75" s="278">
        <v>21</v>
      </c>
      <c r="AB75" s="278">
        <v>21</v>
      </c>
      <c r="AC75" s="278">
        <v>21</v>
      </c>
      <c r="AD75" s="278">
        <v>21</v>
      </c>
      <c r="AE75" s="278">
        <v>21</v>
      </c>
      <c r="AF75" s="278">
        <v>21</v>
      </c>
      <c r="AG75" s="278">
        <v>21</v>
      </c>
      <c r="AH75" s="278">
        <v>21</v>
      </c>
      <c r="AI75" s="278">
        <v>21</v>
      </c>
      <c r="AJ75" s="278">
        <v>21</v>
      </c>
      <c r="AK75" s="278">
        <v>21</v>
      </c>
      <c r="AL75" s="278">
        <v>21</v>
      </c>
      <c r="AM75" s="278">
        <v>21</v>
      </c>
      <c r="AN75" s="278">
        <v>21</v>
      </c>
      <c r="AO75" s="278">
        <v>21</v>
      </c>
      <c r="AP75" s="278">
        <v>21</v>
      </c>
      <c r="AQ75" s="278">
        <v>21</v>
      </c>
      <c r="AR75" s="278">
        <v>21</v>
      </c>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28"/>
      <c r="C76" s="633"/>
      <c r="D76" s="37" t="s">
        <v>134</v>
      </c>
      <c r="E76" s="278">
        <v>5461700</v>
      </c>
      <c r="F76" s="337">
        <v>13103000</v>
      </c>
      <c r="G76" s="278">
        <v>5658000</v>
      </c>
      <c r="H76" s="337">
        <v>8685000</v>
      </c>
      <c r="I76" s="278">
        <v>12300000</v>
      </c>
      <c r="J76" s="337">
        <v>8429000</v>
      </c>
      <c r="K76" s="278">
        <v>6879000</v>
      </c>
      <c r="L76" s="337">
        <v>9297000</v>
      </c>
      <c r="M76" s="278">
        <v>1516500</v>
      </c>
      <c r="N76" s="337">
        <v>8326100</v>
      </c>
      <c r="O76" s="278">
        <v>993450</v>
      </c>
      <c r="P76" s="337">
        <v>10290000</v>
      </c>
      <c r="Q76" s="278">
        <v>6749000</v>
      </c>
      <c r="R76" s="337">
        <v>9986500</v>
      </c>
      <c r="S76" s="278">
        <v>11542400</v>
      </c>
      <c r="T76" s="337">
        <v>6984200</v>
      </c>
      <c r="U76" s="278">
        <v>11939000</v>
      </c>
      <c r="V76" s="337">
        <v>6952000</v>
      </c>
      <c r="W76" s="278">
        <v>7028000</v>
      </c>
      <c r="X76" s="337">
        <v>8060000</v>
      </c>
      <c r="Y76" s="278">
        <v>4113000</v>
      </c>
      <c r="Z76" s="337">
        <v>2124000</v>
      </c>
      <c r="AA76" s="278">
        <v>1945000</v>
      </c>
      <c r="AB76" s="337">
        <v>6339000</v>
      </c>
      <c r="AC76" s="278">
        <v>6616000</v>
      </c>
      <c r="AD76" s="337">
        <v>3660000</v>
      </c>
      <c r="AE76" s="278">
        <v>6167000</v>
      </c>
      <c r="AF76" s="337">
        <v>1784000</v>
      </c>
      <c r="AG76" s="278">
        <v>1451000</v>
      </c>
      <c r="AH76" s="337">
        <v>150000</v>
      </c>
      <c r="AI76" s="278">
        <v>152000</v>
      </c>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0"/>
      <c r="C77" s="634"/>
      <c r="D77" s="272" t="s">
        <v>135</v>
      </c>
      <c r="E77" s="294">
        <v>0</v>
      </c>
      <c r="F77" s="340">
        <v>85000</v>
      </c>
      <c r="G77" s="294">
        <v>220000</v>
      </c>
      <c r="H77" s="340">
        <v>145000</v>
      </c>
      <c r="I77" s="294">
        <v>70000</v>
      </c>
      <c r="J77" s="340">
        <v>0</v>
      </c>
      <c r="K77" s="294">
        <v>0</v>
      </c>
      <c r="L77" s="340">
        <v>0</v>
      </c>
      <c r="M77" s="294">
        <v>0</v>
      </c>
      <c r="N77" s="340">
        <v>0</v>
      </c>
      <c r="O77" s="294">
        <v>0</v>
      </c>
      <c r="P77" s="340">
        <v>0</v>
      </c>
      <c r="Q77" s="294">
        <v>0</v>
      </c>
      <c r="R77" s="340">
        <v>85000</v>
      </c>
      <c r="S77" s="294">
        <v>0</v>
      </c>
      <c r="T77" s="340">
        <v>50000</v>
      </c>
      <c r="U77" s="294">
        <v>10069000</v>
      </c>
      <c r="V77" s="340">
        <v>227000</v>
      </c>
      <c r="W77" s="294">
        <v>0</v>
      </c>
      <c r="X77" s="340">
        <v>0</v>
      </c>
      <c r="Y77" s="294">
        <v>0</v>
      </c>
      <c r="Z77" s="340">
        <v>0</v>
      </c>
      <c r="AA77" s="294">
        <v>0</v>
      </c>
      <c r="AB77" s="340">
        <v>0</v>
      </c>
      <c r="AC77" s="294">
        <v>0</v>
      </c>
      <c r="AD77" s="340">
        <v>0</v>
      </c>
      <c r="AE77" s="294">
        <v>0</v>
      </c>
      <c r="AF77" s="340">
        <v>0</v>
      </c>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26" t="s">
        <v>8</v>
      </c>
      <c r="C78" s="632"/>
      <c r="D78" s="97" t="s">
        <v>69</v>
      </c>
      <c r="E78" s="25" t="s">
        <v>704</v>
      </c>
      <c r="F78" s="327" t="s">
        <v>705</v>
      </c>
      <c r="G78" s="25" t="s">
        <v>519</v>
      </c>
      <c r="H78" s="327" t="s">
        <v>706</v>
      </c>
      <c r="I78" s="25" t="s">
        <v>705</v>
      </c>
      <c r="J78" s="327" t="s">
        <v>707</v>
      </c>
      <c r="K78" s="25" t="s">
        <v>707</v>
      </c>
      <c r="L78" s="327" t="s">
        <v>707</v>
      </c>
      <c r="M78" s="25" t="s">
        <v>708</v>
      </c>
      <c r="N78" s="327" t="s">
        <v>709</v>
      </c>
      <c r="O78" s="25" t="s">
        <v>709</v>
      </c>
      <c r="P78" s="327" t="s">
        <v>709</v>
      </c>
      <c r="Q78" s="25"/>
      <c r="R78" s="327" t="s">
        <v>508</v>
      </c>
      <c r="S78" s="25" t="s">
        <v>508</v>
      </c>
      <c r="T78" s="327" t="s">
        <v>508</v>
      </c>
      <c r="U78" s="25" t="s">
        <v>508</v>
      </c>
      <c r="V78" s="327" t="s">
        <v>710</v>
      </c>
      <c r="W78" s="25" t="s">
        <v>711</v>
      </c>
      <c r="X78" s="327" t="s">
        <v>712</v>
      </c>
      <c r="Y78" s="25" t="s">
        <v>713</v>
      </c>
      <c r="Z78" s="327" t="s">
        <v>714</v>
      </c>
      <c r="AA78" s="25" t="s">
        <v>714</v>
      </c>
      <c r="AB78" s="327" t="s">
        <v>710</v>
      </c>
      <c r="AC78" s="25"/>
      <c r="AD78" s="327" t="s">
        <v>715</v>
      </c>
      <c r="AE78" s="25" t="s">
        <v>716</v>
      </c>
      <c r="AF78" s="327" t="s">
        <v>717</v>
      </c>
      <c r="AG78" s="25" t="s">
        <v>708</v>
      </c>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28"/>
      <c r="C79" s="633"/>
      <c r="D79" s="33" t="s">
        <v>68</v>
      </c>
      <c r="E79" s="34">
        <v>58</v>
      </c>
      <c r="F79" s="36">
        <v>78</v>
      </c>
      <c r="G79" s="34">
        <v>74</v>
      </c>
      <c r="H79" s="36">
        <v>71</v>
      </c>
      <c r="I79" s="34">
        <v>77</v>
      </c>
      <c r="J79" s="36">
        <v>84</v>
      </c>
      <c r="K79" s="34">
        <v>78</v>
      </c>
      <c r="L79" s="36">
        <v>75</v>
      </c>
      <c r="M79" s="34">
        <v>58</v>
      </c>
      <c r="N79" s="36">
        <v>64</v>
      </c>
      <c r="O79" s="34">
        <v>58</v>
      </c>
      <c r="P79" s="36">
        <v>56</v>
      </c>
      <c r="Q79" s="34"/>
      <c r="R79" s="36">
        <v>56</v>
      </c>
      <c r="S79" s="34">
        <v>58</v>
      </c>
      <c r="T79" s="36">
        <v>56</v>
      </c>
      <c r="U79" s="34">
        <v>58</v>
      </c>
      <c r="V79" s="36">
        <v>89</v>
      </c>
      <c r="W79" s="34">
        <v>84</v>
      </c>
      <c r="X79" s="36">
        <v>84</v>
      </c>
      <c r="Y79" s="34">
        <v>89</v>
      </c>
      <c r="Z79" s="36">
        <v>79</v>
      </c>
      <c r="AA79" s="34">
        <v>67</v>
      </c>
      <c r="AB79" s="36">
        <v>84</v>
      </c>
      <c r="AC79" s="34"/>
      <c r="AD79" s="36">
        <v>69</v>
      </c>
      <c r="AE79" s="34">
        <v>74</v>
      </c>
      <c r="AF79" s="36"/>
      <c r="AG79" s="34">
        <v>62</v>
      </c>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6" t="s">
        <v>24</v>
      </c>
      <c r="C80" s="632"/>
      <c r="D80" s="316" t="s">
        <v>58</v>
      </c>
      <c r="E80" s="317" t="s">
        <v>450</v>
      </c>
      <c r="F80" s="341" t="s">
        <v>441</v>
      </c>
      <c r="G80" s="317" t="s">
        <v>439</v>
      </c>
      <c r="H80" s="341" t="s">
        <v>441</v>
      </c>
      <c r="I80" s="317" t="s">
        <v>441</v>
      </c>
      <c r="J80" s="341" t="s">
        <v>441</v>
      </c>
      <c r="K80" s="317" t="s">
        <v>441</v>
      </c>
      <c r="L80" s="341" t="s">
        <v>441</v>
      </c>
      <c r="M80" s="317" t="s">
        <v>439</v>
      </c>
      <c r="N80" s="341" t="s">
        <v>450</v>
      </c>
      <c r="O80" s="317" t="s">
        <v>450</v>
      </c>
      <c r="P80" s="341" t="s">
        <v>450</v>
      </c>
      <c r="Q80" s="317" t="s">
        <v>441</v>
      </c>
      <c r="R80" s="341" t="s">
        <v>439</v>
      </c>
      <c r="S80" s="317" t="s">
        <v>439</v>
      </c>
      <c r="T80" s="341" t="s">
        <v>439</v>
      </c>
      <c r="U80" s="317" t="s">
        <v>439</v>
      </c>
      <c r="V80" s="341" t="s">
        <v>439</v>
      </c>
      <c r="W80" s="317" t="s">
        <v>439</v>
      </c>
      <c r="X80" s="341" t="s">
        <v>439</v>
      </c>
      <c r="Y80" s="317" t="s">
        <v>439</v>
      </c>
      <c r="Z80" s="341" t="s">
        <v>450</v>
      </c>
      <c r="AA80" s="317" t="s">
        <v>450</v>
      </c>
      <c r="AB80" s="341" t="s">
        <v>439</v>
      </c>
      <c r="AC80" s="317" t="s">
        <v>439</v>
      </c>
      <c r="AD80" s="341" t="s">
        <v>439</v>
      </c>
      <c r="AE80" s="317" t="s">
        <v>439</v>
      </c>
      <c r="AF80" s="341" t="s">
        <v>439</v>
      </c>
      <c r="AG80" s="317" t="s">
        <v>439</v>
      </c>
      <c r="AH80" s="341" t="s">
        <v>439</v>
      </c>
      <c r="AI80" s="317" t="s">
        <v>439</v>
      </c>
      <c r="AJ80" s="341" t="s">
        <v>439</v>
      </c>
      <c r="AK80" s="317" t="s">
        <v>441</v>
      </c>
      <c r="AL80" s="341" t="s">
        <v>441</v>
      </c>
      <c r="AM80" s="317" t="s">
        <v>441</v>
      </c>
      <c r="AN80" s="341" t="s">
        <v>441</v>
      </c>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28"/>
      <c r="C81" s="633"/>
      <c r="D81" s="318" t="s">
        <v>136</v>
      </c>
      <c r="E81" s="319">
        <f>COUNT(E86,E99,E112,E126)</f>
        <v>1</v>
      </c>
      <c r="F81" s="342">
        <f t="shared" ref="F81:BL81" si="158">COUNT(F86,F99,F112,F126)</f>
        <v>1</v>
      </c>
      <c r="G81" s="319">
        <f t="shared" si="158"/>
        <v>1</v>
      </c>
      <c r="H81" s="342">
        <f t="shared" si="158"/>
        <v>1</v>
      </c>
      <c r="I81" s="319">
        <f t="shared" si="158"/>
        <v>1</v>
      </c>
      <c r="J81" s="342">
        <f t="shared" si="158"/>
        <v>1</v>
      </c>
      <c r="K81" s="319">
        <f t="shared" si="158"/>
        <v>1</v>
      </c>
      <c r="L81" s="342">
        <f t="shared" si="158"/>
        <v>1</v>
      </c>
      <c r="M81" s="319">
        <f t="shared" si="158"/>
        <v>1</v>
      </c>
      <c r="N81" s="342">
        <f t="shared" si="158"/>
        <v>0</v>
      </c>
      <c r="O81" s="319">
        <f t="shared" si="158"/>
        <v>1</v>
      </c>
      <c r="P81" s="342">
        <f t="shared" si="158"/>
        <v>1</v>
      </c>
      <c r="Q81" s="319">
        <f t="shared" si="158"/>
        <v>1</v>
      </c>
      <c r="R81" s="342">
        <f t="shared" si="158"/>
        <v>1</v>
      </c>
      <c r="S81" s="319">
        <f t="shared" si="158"/>
        <v>1</v>
      </c>
      <c r="T81" s="342">
        <f t="shared" si="158"/>
        <v>1</v>
      </c>
      <c r="U81" s="319">
        <f t="shared" si="158"/>
        <v>1</v>
      </c>
      <c r="V81" s="342">
        <f t="shared" si="158"/>
        <v>1</v>
      </c>
      <c r="W81" s="319">
        <f t="shared" si="158"/>
        <v>1</v>
      </c>
      <c r="X81" s="342">
        <f t="shared" si="158"/>
        <v>1</v>
      </c>
      <c r="Y81" s="319">
        <f t="shared" si="158"/>
        <v>1</v>
      </c>
      <c r="Z81" s="342">
        <f t="shared" si="158"/>
        <v>1</v>
      </c>
      <c r="AA81" s="319">
        <f t="shared" si="158"/>
        <v>1</v>
      </c>
      <c r="AB81" s="342">
        <f t="shared" si="158"/>
        <v>1</v>
      </c>
      <c r="AC81" s="319">
        <f t="shared" si="158"/>
        <v>1</v>
      </c>
      <c r="AD81" s="342">
        <f t="shared" si="158"/>
        <v>1</v>
      </c>
      <c r="AE81" s="319">
        <f t="shared" si="158"/>
        <v>1</v>
      </c>
      <c r="AF81" s="342">
        <f t="shared" si="158"/>
        <v>1</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27</v>
      </c>
      <c r="BN81" s="342">
        <f t="shared" ref="BN81:BN82" si="160">SUM(F81:BM81)</f>
        <v>53</v>
      </c>
      <c r="BO81" s="319">
        <f t="shared" ref="BO81:BO82" si="161">SUM(G81:BN81)</f>
        <v>105</v>
      </c>
      <c r="BP81" s="342">
        <f t="shared" ref="BP81:BP82" si="162">SUM(H81:BO81)</f>
        <v>209</v>
      </c>
      <c r="BQ81" s="319">
        <f t="shared" ref="BQ81:BQ82" si="163">SUM(I81:BP81)</f>
        <v>417</v>
      </c>
      <c r="BR81" s="342">
        <f t="shared" ref="BR81:BR82" si="164">SUM(J81:BQ81)</f>
        <v>833</v>
      </c>
      <c r="BS81" s="319">
        <f t="shared" ref="BS81:BS82" si="165">SUM(K81:BR81)</f>
        <v>1665</v>
      </c>
      <c r="BT81" s="342">
        <f t="shared" ref="BT81:BT82" si="166">SUM(L81:BS81)</f>
        <v>3329</v>
      </c>
      <c r="BU81" s="319">
        <f t="shared" ref="BU81:BU82" si="167">SUM(M81:BT81)</f>
        <v>6657</v>
      </c>
      <c r="BV81" s="342">
        <f t="shared" ref="BV81:BV82" si="168">SUM(N81:BU81)</f>
        <v>13313</v>
      </c>
      <c r="BW81" s="319">
        <f t="shared" ref="BW81:BW82" si="169">SUM(O81:BV81)</f>
        <v>26626</v>
      </c>
      <c r="BX81" s="342">
        <f t="shared" ref="BX81:BX82" si="170">SUM(P81:BW81)</f>
        <v>53251</v>
      </c>
      <c r="BY81" s="319">
        <f t="shared" ref="BY81:BY82" si="171">SUM(Q81:BX81)</f>
        <v>106501</v>
      </c>
      <c r="BZ81" s="342">
        <f t="shared" ref="BZ81:BZ82" si="172">SUM(R81:BY81)</f>
        <v>213001</v>
      </c>
      <c r="CA81" s="319">
        <f t="shared" ref="CA81:CA82" si="173">SUM(S81:BZ81)</f>
        <v>426001</v>
      </c>
      <c r="CB81" s="342">
        <f t="shared" ref="CB81:CB82" si="174">SUM(T81:CA81)</f>
        <v>852001</v>
      </c>
      <c r="CC81" s="319">
        <f t="shared" ref="CC81:CC82" si="175">SUM(U81:CB81)</f>
        <v>1704001</v>
      </c>
      <c r="CD81" s="342">
        <f t="shared" ref="CD81:CD82" si="176">SUM(V81:CC81)</f>
        <v>3408001</v>
      </c>
      <c r="CE81" s="319">
        <f t="shared" ref="CE81:CE82" si="177">SUM(W81:CD81)</f>
        <v>6816001</v>
      </c>
      <c r="CF81" s="342">
        <f t="shared" ref="CF81:CF82" si="178">SUM(X81:CE81)</f>
        <v>13632001</v>
      </c>
      <c r="CG81" s="319">
        <f t="shared" ref="CG81:CG82" si="179">SUM(Y81:CF81)</f>
        <v>27264001</v>
      </c>
      <c r="CH81" s="342">
        <f t="shared" ref="CH81:CH82" si="180">SUM(Z81:CG81)</f>
        <v>54528001</v>
      </c>
      <c r="CI81" s="319">
        <f t="shared" ref="CI81:CI82" si="181">SUM(AA81:CH81)</f>
        <v>109056001</v>
      </c>
      <c r="CJ81" s="342">
        <f t="shared" ref="CJ81:CJ82" si="182">SUM(AB81:CI81)</f>
        <v>218112001</v>
      </c>
      <c r="CK81" s="319">
        <f t="shared" ref="CK81:CK82" si="183">SUM(AC81:CJ81)</f>
        <v>436224001</v>
      </c>
      <c r="CL81" s="342">
        <f t="shared" ref="CL81:CL82" si="184">SUM(AD81:CK81)</f>
        <v>872448001</v>
      </c>
      <c r="CM81" s="319">
        <f t="shared" ref="CM81:CM82" si="185">SUM(AE81:CL81)</f>
        <v>1744896001</v>
      </c>
      <c r="CN81" s="342">
        <f t="shared" ref="CN81:CN82" si="186">SUM(AF81:CM81)</f>
        <v>3489792001</v>
      </c>
      <c r="CO81" s="319">
        <f t="shared" ref="CO81:CO82" si="187">SUM(AG81:CN81)</f>
        <v>6979584001</v>
      </c>
      <c r="CP81" s="342">
        <f t="shared" ref="CP81:CP82" si="188">SUM(AH81:CO81)</f>
        <v>13959168002</v>
      </c>
      <c r="CQ81" s="319">
        <f t="shared" ref="CQ81:CQ82" si="189">SUM(AI81:CP81)</f>
        <v>27918336004</v>
      </c>
      <c r="CR81" s="342">
        <f t="shared" ref="CR81:CR82" si="190">SUM(AJ81:CQ81)</f>
        <v>55836672008</v>
      </c>
      <c r="CS81" s="319">
        <f t="shared" ref="CS81:CS82" si="191">SUM(AK81:CR81)</f>
        <v>111673344016</v>
      </c>
      <c r="CT81" s="342">
        <f t="shared" ref="CT81:CT82" si="192">SUM(AL81:CS81)</f>
        <v>223346688032</v>
      </c>
      <c r="CU81" s="319">
        <f t="shared" ref="CU81:CU82" si="193">SUM(AM81:CT81)</f>
        <v>446693376064</v>
      </c>
      <c r="CV81" s="342">
        <f t="shared" ref="CV81:CV82" si="194">SUM(AN81:CU81)</f>
        <v>893386752128</v>
      </c>
      <c r="CW81" s="319">
        <f t="shared" ref="CW81:CW82" si="195">SUM(AO81:CV81)</f>
        <v>1786773504256</v>
      </c>
      <c r="CX81" s="342">
        <f t="shared" ref="CX81:CX82" si="196">SUM(AP81:CW81)</f>
        <v>3573547008512</v>
      </c>
      <c r="CY81" s="319">
        <f t="shared" ref="CY81:CY82" si="197">SUM(AQ81:CX81)</f>
        <v>7147094017024</v>
      </c>
      <c r="CZ81" s="342">
        <f t="shared" ref="CZ81:CZ82" si="198">SUM(AR81:CY81)</f>
        <v>14294188034048</v>
      </c>
      <c r="DA81" s="319">
        <f t="shared" ref="DA81:DA82" si="199">SUM(AS81:CZ81)</f>
        <v>28588376068096</v>
      </c>
      <c r="DB81" s="342">
        <f t="shared" ref="DB81:DB82" si="200">SUM(AT81:DA81)</f>
        <v>57176752136192</v>
      </c>
      <c r="DC81" s="319">
        <f t="shared" ref="DC81:DC82" si="201">SUM(AU81:DB81)</f>
        <v>114353504272384</v>
      </c>
      <c r="DD81" s="342">
        <f t="shared" ref="DD81:DD82" si="202">SUM(AV81:DC81)</f>
        <v>228707008544768</v>
      </c>
      <c r="DE81" s="319">
        <f t="shared" ref="DE81:DE82" si="203">SUM(AW81:DD81)</f>
        <v>457414017089536</v>
      </c>
      <c r="DF81" s="342">
        <f t="shared" ref="DF81:DF82" si="204">SUM(AX81:DE81)</f>
        <v>914828034179072</v>
      </c>
      <c r="DG81" s="319">
        <f t="shared" ref="DG81:DG82" si="205">SUM(AY81:DF81)</f>
        <v>1829656068358144</v>
      </c>
      <c r="DH81" s="342">
        <f t="shared" ref="DH81:DH82" si="206">SUM(AZ81:DG81)</f>
        <v>3659312136716288</v>
      </c>
      <c r="DI81" s="319">
        <f t="shared" ref="DI81:DI82" si="207">SUM(BA81:DH81)</f>
        <v>7318624273432576</v>
      </c>
      <c r="DJ81" s="342">
        <f t="shared" ref="DJ81:DJ82" si="208">SUM(BB81:DI81)</f>
        <v>1.4637248546865152E+16</v>
      </c>
      <c r="DK81" s="319">
        <f t="shared" ref="DK81:DK82" si="209">SUM(BC81:DJ81)</f>
        <v>2.9274497093730304E+16</v>
      </c>
      <c r="DL81" s="342">
        <f t="shared" ref="DL81:DL82" si="210">SUM(BD81:DK81)</f>
        <v>5.8548994187460608E+16</v>
      </c>
      <c r="DM81" s="319">
        <f t="shared" ref="DM81:DM82" si="211">SUM(BE81:DL81)</f>
        <v>1.1709798837492122E+17</v>
      </c>
      <c r="DN81" s="342">
        <f t="shared" ref="DN81:DN82" si="212">SUM(BF81:DM81)</f>
        <v>2.3419597674984243E+17</v>
      </c>
      <c r="DO81" s="319">
        <f t="shared" ref="DO81:DO82" si="213">SUM(BG81:DN81)</f>
        <v>4.6839195349968486E+17</v>
      </c>
      <c r="DP81" s="342">
        <f t="shared" ref="DP81:DP82" si="214">SUM(BH81:DO81)</f>
        <v>9.3678390699936973E+17</v>
      </c>
      <c r="DQ81" s="319">
        <f t="shared" ref="DQ81:DQ82" si="215">SUM(BI81:DP81)</f>
        <v>1.8735678139987395E+18</v>
      </c>
      <c r="DR81" s="342">
        <f t="shared" ref="DR81:DR82" si="216">SUM(BJ81:DQ81)</f>
        <v>3.7471356279974789E+18</v>
      </c>
      <c r="DS81" s="319">
        <f t="shared" ref="DS81:DS82" si="217">SUM(BK81:DR81)</f>
        <v>7.4942712559949578E+18</v>
      </c>
      <c r="DT81" s="342">
        <f t="shared" ref="DT81:DT82" si="218">SUM(BL81:DS81)</f>
        <v>1.4988542511989916E+19</v>
      </c>
      <c r="DU81" s="319">
        <f t="shared" ref="DU81:DU82" si="219">SUM(BM81:DT81)</f>
        <v>2.9977085023979831E+19</v>
      </c>
      <c r="DV81" s="342">
        <f t="shared" ref="DV81:DV82" si="220">SUM(BN81:DU81)</f>
        <v>5.9954170047959663E+19</v>
      </c>
      <c r="DW81" s="319">
        <f t="shared" ref="DW81:DW82" si="221">SUM(BO81:DV81)</f>
        <v>1.1990834009591933E+20</v>
      </c>
      <c r="DX81" s="342">
        <f t="shared" ref="DX81:DX82" si="222">SUM(BP81:DW81)</f>
        <v>2.3981668019183865E+20</v>
      </c>
      <c r="DY81" s="319">
        <f t="shared" ref="DY81:DY82" si="223">SUM(BQ81:DX81)</f>
        <v>4.796333603836773E+20</v>
      </c>
      <c r="DZ81" s="342">
        <f t="shared" ref="DZ81:DZ82" si="224">SUM(BR81:DY81)</f>
        <v>9.592667207673546E+20</v>
      </c>
      <c r="EA81" s="319">
        <f t="shared" ref="EA81:EA82" si="225">SUM(BS81:DZ81)</f>
        <v>1.9185334415347092E+21</v>
      </c>
      <c r="EB81" s="342">
        <f t="shared" ref="EB81:EB82" si="226">SUM(BT81:EA81)</f>
        <v>3.8370668830694184E+21</v>
      </c>
      <c r="EC81" s="319">
        <f t="shared" ref="EC81:EC82" si="227">SUM(BU81:EB81)</f>
        <v>7.6741337661388368E+21</v>
      </c>
      <c r="ED81" s="392">
        <f t="shared" ref="ED81:ED82" si="228">SUM(BV81:EC81)</f>
        <v>1.5348267532277674E+22</v>
      </c>
      <c r="EE81" s="8"/>
    </row>
    <row r="82" spans="2:135" ht="18" customHeight="1" thickBot="1" x14ac:dyDescent="0.3">
      <c r="B82" s="628"/>
      <c r="C82" s="633"/>
      <c r="D82" s="320" t="s">
        <v>137</v>
      </c>
      <c r="E82" s="321">
        <f>E86+E99+E112+E126</f>
        <v>0</v>
      </c>
      <c r="F82" s="343">
        <f t="shared" ref="F82:BL82" si="229">F86+F99+F112+F126</f>
        <v>190000000</v>
      </c>
      <c r="G82" s="321">
        <f t="shared" si="229"/>
        <v>125000000</v>
      </c>
      <c r="H82" s="343">
        <f t="shared" si="229"/>
        <v>180000000</v>
      </c>
      <c r="I82" s="321">
        <f t="shared" si="229"/>
        <v>185000000</v>
      </c>
      <c r="J82" s="343">
        <f t="shared" si="229"/>
        <v>180000000</v>
      </c>
      <c r="K82" s="321">
        <f t="shared" si="229"/>
        <v>185000000</v>
      </c>
      <c r="L82" s="343">
        <f t="shared" si="229"/>
        <v>200000000</v>
      </c>
      <c r="M82" s="321">
        <f t="shared" si="229"/>
        <v>200000000</v>
      </c>
      <c r="N82" s="343">
        <f t="shared" si="229"/>
        <v>0</v>
      </c>
      <c r="O82" s="321">
        <f t="shared" si="229"/>
        <v>150000000</v>
      </c>
      <c r="P82" s="343">
        <f t="shared" si="229"/>
        <v>130000000</v>
      </c>
      <c r="Q82" s="321">
        <f t="shared" si="229"/>
        <v>185000000</v>
      </c>
      <c r="R82" s="343">
        <f t="shared" si="229"/>
        <v>230000000</v>
      </c>
      <c r="S82" s="321">
        <f t="shared" si="229"/>
        <v>185000000</v>
      </c>
      <c r="T82" s="343">
        <f t="shared" si="229"/>
        <v>185000000</v>
      </c>
      <c r="U82" s="321">
        <f t="shared" si="229"/>
        <v>185000000</v>
      </c>
      <c r="V82" s="343">
        <f t="shared" si="229"/>
        <v>185000000</v>
      </c>
      <c r="W82" s="321">
        <f t="shared" si="229"/>
        <v>185000000</v>
      </c>
      <c r="X82" s="343">
        <f t="shared" si="229"/>
        <v>220000000</v>
      </c>
      <c r="Y82" s="321">
        <f t="shared" si="229"/>
        <v>210000000</v>
      </c>
      <c r="Z82" s="343">
        <f t="shared" si="229"/>
        <v>22500000</v>
      </c>
      <c r="AA82" s="321">
        <f t="shared" si="229"/>
        <v>185000000</v>
      </c>
      <c r="AB82" s="343">
        <f t="shared" si="229"/>
        <v>220000000</v>
      </c>
      <c r="AC82" s="321">
        <f t="shared" si="229"/>
        <v>185000000</v>
      </c>
      <c r="AD82" s="343">
        <f t="shared" si="229"/>
        <v>220000000</v>
      </c>
      <c r="AE82" s="321">
        <f t="shared" si="229"/>
        <v>235000000</v>
      </c>
      <c r="AF82" s="343">
        <f t="shared" si="229"/>
        <v>210000000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4772500000</v>
      </c>
      <c r="BN82" s="343">
        <f t="shared" si="160"/>
        <v>9545000000</v>
      </c>
      <c r="BO82" s="321">
        <f t="shared" si="161"/>
        <v>18900000000</v>
      </c>
      <c r="BP82" s="343">
        <f t="shared" si="162"/>
        <v>37675000000</v>
      </c>
      <c r="BQ82" s="321">
        <f t="shared" si="163"/>
        <v>75170000000</v>
      </c>
      <c r="BR82" s="343">
        <f t="shared" si="164"/>
        <v>150155000000</v>
      </c>
      <c r="BS82" s="321">
        <f t="shared" si="165"/>
        <v>300130000000</v>
      </c>
      <c r="BT82" s="343">
        <f t="shared" si="166"/>
        <v>600075000000</v>
      </c>
      <c r="BU82" s="321">
        <f t="shared" si="167"/>
        <v>1199950000000</v>
      </c>
      <c r="BV82" s="343">
        <f t="shared" si="168"/>
        <v>2399700000000</v>
      </c>
      <c r="BW82" s="321">
        <f t="shared" si="169"/>
        <v>4799400000000</v>
      </c>
      <c r="BX82" s="343">
        <f t="shared" si="170"/>
        <v>9598650000000</v>
      </c>
      <c r="BY82" s="321">
        <f t="shared" si="171"/>
        <v>19197170000000</v>
      </c>
      <c r="BZ82" s="343">
        <f t="shared" si="172"/>
        <v>38394155000000</v>
      </c>
      <c r="CA82" s="321">
        <f t="shared" si="173"/>
        <v>76788080000000</v>
      </c>
      <c r="CB82" s="343">
        <f t="shared" si="174"/>
        <v>153575975000000</v>
      </c>
      <c r="CC82" s="321">
        <f t="shared" si="175"/>
        <v>307151765000000</v>
      </c>
      <c r="CD82" s="343">
        <f t="shared" si="176"/>
        <v>614303345000000</v>
      </c>
      <c r="CE82" s="321">
        <f t="shared" si="177"/>
        <v>1228606505000000</v>
      </c>
      <c r="CF82" s="343">
        <f t="shared" si="178"/>
        <v>2457212825000000</v>
      </c>
      <c r="CG82" s="321">
        <f t="shared" si="179"/>
        <v>4914425430000000</v>
      </c>
      <c r="CH82" s="343">
        <f t="shared" si="180"/>
        <v>9828850650000000</v>
      </c>
      <c r="CI82" s="321">
        <f t="shared" si="181"/>
        <v>1.96577012775E+16</v>
      </c>
      <c r="CJ82" s="343">
        <f t="shared" si="182"/>
        <v>3.931540237E+16</v>
      </c>
      <c r="CK82" s="321">
        <f t="shared" si="183"/>
        <v>7.863080452E+16</v>
      </c>
      <c r="CL82" s="343">
        <f t="shared" si="184"/>
        <v>1.57261608855E+17</v>
      </c>
      <c r="CM82" s="321">
        <f t="shared" si="185"/>
        <v>3.1452321749E+17</v>
      </c>
      <c r="CN82" s="343">
        <f t="shared" si="186"/>
        <v>6.2904643474499994E+17</v>
      </c>
      <c r="CO82" s="321">
        <f t="shared" si="187"/>
        <v>1.25809286928E+18</v>
      </c>
      <c r="CP82" s="343">
        <f t="shared" si="188"/>
        <v>2.51618573856E+18</v>
      </c>
      <c r="CQ82" s="321">
        <f t="shared" si="189"/>
        <v>5.03237147712E+18</v>
      </c>
      <c r="CR82" s="343">
        <f t="shared" si="190"/>
        <v>1.006474295424E+19</v>
      </c>
      <c r="CS82" s="321">
        <f t="shared" si="191"/>
        <v>2.012948590848E+19</v>
      </c>
      <c r="CT82" s="343">
        <f t="shared" si="192"/>
        <v>4.025897181696E+19</v>
      </c>
      <c r="CU82" s="321">
        <f t="shared" si="193"/>
        <v>8.051794363392E+19</v>
      </c>
      <c r="CV82" s="343">
        <f t="shared" si="194"/>
        <v>1.6103588726784E+20</v>
      </c>
      <c r="CW82" s="321">
        <f t="shared" si="195"/>
        <v>3.2207177453568E+20</v>
      </c>
      <c r="CX82" s="343">
        <f t="shared" si="196"/>
        <v>6.4414354907136E+20</v>
      </c>
      <c r="CY82" s="321">
        <f t="shared" si="197"/>
        <v>1.28828709814272E+21</v>
      </c>
      <c r="CZ82" s="343">
        <f t="shared" si="198"/>
        <v>2.57657419628544E+21</v>
      </c>
      <c r="DA82" s="321">
        <f t="shared" si="199"/>
        <v>5.15314839257088E+21</v>
      </c>
      <c r="DB82" s="343">
        <f t="shared" si="200"/>
        <v>1.030629678514176E+22</v>
      </c>
      <c r="DC82" s="321">
        <f t="shared" si="201"/>
        <v>2.061259357028352E+22</v>
      </c>
      <c r="DD82" s="343">
        <f t="shared" si="202"/>
        <v>4.122518714056704E+22</v>
      </c>
      <c r="DE82" s="321">
        <f t="shared" si="203"/>
        <v>8.245037428113408E+22</v>
      </c>
      <c r="DF82" s="343">
        <f t="shared" si="204"/>
        <v>1.6490074856226816E+23</v>
      </c>
      <c r="DG82" s="321">
        <f t="shared" si="205"/>
        <v>3.2980149712453632E+23</v>
      </c>
      <c r="DH82" s="343">
        <f t="shared" si="206"/>
        <v>6.5960299424907264E+23</v>
      </c>
      <c r="DI82" s="321">
        <f t="shared" si="207"/>
        <v>1.3192059884981453E+24</v>
      </c>
      <c r="DJ82" s="343">
        <f t="shared" si="208"/>
        <v>2.6384119769962906E+24</v>
      </c>
      <c r="DK82" s="321">
        <f t="shared" si="209"/>
        <v>5.2768239539925811E+24</v>
      </c>
      <c r="DL82" s="343">
        <f t="shared" si="210"/>
        <v>1.0553647907985162E+25</v>
      </c>
      <c r="DM82" s="321">
        <f t="shared" si="211"/>
        <v>2.1107295815970324E+25</v>
      </c>
      <c r="DN82" s="343">
        <f t="shared" si="212"/>
        <v>4.2214591631940649E+25</v>
      </c>
      <c r="DO82" s="321">
        <f t="shared" si="213"/>
        <v>8.4429183263881298E+25</v>
      </c>
      <c r="DP82" s="343">
        <f t="shared" si="214"/>
        <v>1.688583665277626E+26</v>
      </c>
      <c r="DQ82" s="321">
        <f t="shared" si="215"/>
        <v>3.3771673305552519E+26</v>
      </c>
      <c r="DR82" s="343">
        <f t="shared" si="216"/>
        <v>6.7543346611105038E+26</v>
      </c>
      <c r="DS82" s="321">
        <f t="shared" si="217"/>
        <v>1.3508669322221008E+27</v>
      </c>
      <c r="DT82" s="343">
        <f t="shared" si="218"/>
        <v>2.7017338644442015E+27</v>
      </c>
      <c r="DU82" s="321">
        <f t="shared" si="219"/>
        <v>5.4034677288884031E+27</v>
      </c>
      <c r="DV82" s="343">
        <f t="shared" si="220"/>
        <v>1.0806935457776806E+28</v>
      </c>
      <c r="DW82" s="321">
        <f t="shared" si="221"/>
        <v>2.1613870915553612E+28</v>
      </c>
      <c r="DX82" s="343">
        <f t="shared" si="222"/>
        <v>4.3227741831107225E+28</v>
      </c>
      <c r="DY82" s="321">
        <f t="shared" si="223"/>
        <v>8.6455483662214449E+28</v>
      </c>
      <c r="DZ82" s="343">
        <f t="shared" si="224"/>
        <v>1.729109673244289E+29</v>
      </c>
      <c r="EA82" s="321">
        <f t="shared" si="225"/>
        <v>3.458219346488578E+29</v>
      </c>
      <c r="EB82" s="343">
        <f t="shared" si="226"/>
        <v>6.9164386929771559E+29</v>
      </c>
      <c r="EC82" s="321">
        <f t="shared" si="227"/>
        <v>1.3832877385954312E+30</v>
      </c>
      <c r="ED82" s="393">
        <f t="shared" si="228"/>
        <v>2.7665754771908624E+30</v>
      </c>
      <c r="EE82" s="8"/>
    </row>
    <row r="83" spans="2:135" ht="18" customHeight="1" x14ac:dyDescent="0.25">
      <c r="B83" s="628"/>
      <c r="C83" s="633"/>
      <c r="D83" s="97" t="s">
        <v>291</v>
      </c>
      <c r="E83" s="297"/>
      <c r="F83" s="344" t="s">
        <v>718</v>
      </c>
      <c r="G83" s="297" t="s">
        <v>719</v>
      </c>
      <c r="H83" s="344" t="s">
        <v>719</v>
      </c>
      <c r="I83" s="297" t="s">
        <v>719</v>
      </c>
      <c r="J83" s="344" t="s">
        <v>720</v>
      </c>
      <c r="K83" s="297" t="s">
        <v>720</v>
      </c>
      <c r="L83" s="344" t="s">
        <v>720</v>
      </c>
      <c r="M83" s="297"/>
      <c r="N83" s="344" t="s">
        <v>721</v>
      </c>
      <c r="O83" s="297" t="s">
        <v>721</v>
      </c>
      <c r="P83" s="344" t="s">
        <v>721</v>
      </c>
      <c r="Q83" s="297" t="s">
        <v>722</v>
      </c>
      <c r="R83" s="344" t="s">
        <v>721</v>
      </c>
      <c r="S83" s="297" t="s">
        <v>721</v>
      </c>
      <c r="T83" s="344" t="s">
        <v>721</v>
      </c>
      <c r="U83" s="297" t="s">
        <v>721</v>
      </c>
      <c r="V83" s="344" t="s">
        <v>722</v>
      </c>
      <c r="W83" s="297" t="s">
        <v>722</v>
      </c>
      <c r="X83" s="344" t="s">
        <v>722</v>
      </c>
      <c r="Y83" s="297" t="s">
        <v>722</v>
      </c>
      <c r="Z83" s="344"/>
      <c r="AA83" s="297"/>
      <c r="AB83" s="344" t="s">
        <v>722</v>
      </c>
      <c r="AC83" s="297" t="s">
        <v>722</v>
      </c>
      <c r="AD83" s="344" t="s">
        <v>723</v>
      </c>
      <c r="AE83" s="297" t="s">
        <v>723</v>
      </c>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28"/>
      <c r="C84" s="633"/>
      <c r="D84" s="26" t="s">
        <v>292</v>
      </c>
      <c r="E84" s="296"/>
      <c r="F84" s="345"/>
      <c r="G84" s="296"/>
      <c r="H84" s="345"/>
      <c r="I84" s="296"/>
      <c r="J84" s="345"/>
      <c r="K84" s="296"/>
      <c r="L84" s="345"/>
      <c r="M84" s="296"/>
      <c r="N84" s="345"/>
      <c r="O84" s="296"/>
      <c r="P84" s="345"/>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28"/>
      <c r="C85" s="633"/>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28"/>
      <c r="C86" s="633"/>
      <c r="D86" s="26" t="s">
        <v>35</v>
      </c>
      <c r="E86" s="284">
        <v>0</v>
      </c>
      <c r="F86" s="346">
        <v>190000000</v>
      </c>
      <c r="G86" s="284">
        <v>125000000</v>
      </c>
      <c r="H86" s="346">
        <v>180000000</v>
      </c>
      <c r="I86" s="284">
        <v>185000000</v>
      </c>
      <c r="J86" s="346">
        <v>180000000</v>
      </c>
      <c r="K86" s="284">
        <v>185000000</v>
      </c>
      <c r="L86" s="346">
        <v>200000000</v>
      </c>
      <c r="M86" s="284">
        <v>200000000</v>
      </c>
      <c r="N86" s="346"/>
      <c r="O86" s="284">
        <v>150000000</v>
      </c>
      <c r="P86" s="346">
        <v>130000000</v>
      </c>
      <c r="Q86" s="284">
        <v>185000000</v>
      </c>
      <c r="R86" s="346">
        <v>230000000</v>
      </c>
      <c r="S86" s="284">
        <v>185000000</v>
      </c>
      <c r="T86" s="346">
        <v>185000000</v>
      </c>
      <c r="U86" s="284">
        <v>185000000</v>
      </c>
      <c r="V86" s="346">
        <v>185000000</v>
      </c>
      <c r="W86" s="284">
        <v>185000000</v>
      </c>
      <c r="X86" s="346">
        <v>220000000</v>
      </c>
      <c r="Y86" s="284">
        <v>210000000</v>
      </c>
      <c r="Z86" s="346">
        <v>22500000</v>
      </c>
      <c r="AA86" s="284">
        <v>185000000</v>
      </c>
      <c r="AB86" s="346">
        <v>220000000</v>
      </c>
      <c r="AC86" s="284">
        <v>185000000</v>
      </c>
      <c r="AD86" s="346">
        <v>220000000</v>
      </c>
      <c r="AE86" s="284">
        <v>235000000</v>
      </c>
      <c r="AF86" s="346">
        <v>210000000</v>
      </c>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28"/>
      <c r="C87" s="633"/>
      <c r="D87" s="26" t="s">
        <v>139</v>
      </c>
      <c r="E87" s="284">
        <v>12</v>
      </c>
      <c r="F87" s="284">
        <v>12</v>
      </c>
      <c r="G87" s="284">
        <v>12</v>
      </c>
      <c r="H87" s="284">
        <v>12</v>
      </c>
      <c r="I87" s="284">
        <v>12</v>
      </c>
      <c r="J87" s="284">
        <v>12</v>
      </c>
      <c r="K87" s="284">
        <v>12</v>
      </c>
      <c r="L87" s="284">
        <v>12</v>
      </c>
      <c r="M87" s="284">
        <v>12</v>
      </c>
      <c r="N87" s="284">
        <v>12</v>
      </c>
      <c r="O87" s="284">
        <v>12</v>
      </c>
      <c r="P87" s="284">
        <v>12</v>
      </c>
      <c r="Q87" s="284">
        <v>12</v>
      </c>
      <c r="R87" s="284">
        <v>12</v>
      </c>
      <c r="S87" s="284">
        <v>12</v>
      </c>
      <c r="T87" s="284">
        <v>12</v>
      </c>
      <c r="U87" s="284">
        <v>12</v>
      </c>
      <c r="V87" s="284">
        <v>12</v>
      </c>
      <c r="W87" s="284">
        <v>12</v>
      </c>
      <c r="X87" s="284">
        <v>12</v>
      </c>
      <c r="Y87" s="284">
        <v>12</v>
      </c>
      <c r="Z87" s="284">
        <v>12</v>
      </c>
      <c r="AA87" s="284">
        <v>12</v>
      </c>
      <c r="AB87" s="284">
        <v>12</v>
      </c>
      <c r="AC87" s="284">
        <v>12</v>
      </c>
      <c r="AD87" s="284">
        <v>12</v>
      </c>
      <c r="AE87" s="284">
        <v>12</v>
      </c>
      <c r="AF87" s="284">
        <v>12</v>
      </c>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28"/>
      <c r="C88" s="633"/>
      <c r="D88" s="26" t="s">
        <v>140</v>
      </c>
      <c r="E88" s="284"/>
      <c r="F88" s="346" t="s">
        <v>724</v>
      </c>
      <c r="G88" s="284" t="s">
        <v>725</v>
      </c>
      <c r="H88" s="346" t="s">
        <v>726</v>
      </c>
      <c r="I88" s="284" t="s">
        <v>727</v>
      </c>
      <c r="J88" s="346" t="s">
        <v>728</v>
      </c>
      <c r="K88" s="284" t="s">
        <v>729</v>
      </c>
      <c r="L88" s="346" t="s">
        <v>730</v>
      </c>
      <c r="M88" s="284" t="s">
        <v>731</v>
      </c>
      <c r="N88" s="346"/>
      <c r="O88" s="284"/>
      <c r="P88" s="346"/>
      <c r="Q88" s="284"/>
      <c r="R88" s="346" t="s">
        <v>732</v>
      </c>
      <c r="S88" s="284" t="s">
        <v>733</v>
      </c>
      <c r="T88" s="346" t="s">
        <v>734</v>
      </c>
      <c r="U88" s="284" t="s">
        <v>734</v>
      </c>
      <c r="V88" s="346" t="s">
        <v>735</v>
      </c>
      <c r="W88" s="284" t="s">
        <v>735</v>
      </c>
      <c r="X88" s="346"/>
      <c r="Y88" s="284"/>
      <c r="Z88" s="346"/>
      <c r="AA88" s="284"/>
      <c r="AB88" s="346" t="s">
        <v>736</v>
      </c>
      <c r="AC88" s="284"/>
      <c r="AD88" s="346" t="s">
        <v>737</v>
      </c>
      <c r="AE88" s="284"/>
      <c r="AF88" s="346" t="s">
        <v>738</v>
      </c>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28"/>
      <c r="C89" s="633"/>
      <c r="D89" s="26" t="s">
        <v>141</v>
      </c>
      <c r="E89" s="284">
        <v>0</v>
      </c>
      <c r="F89" s="346">
        <v>18</v>
      </c>
      <c r="G89" s="284" t="s">
        <v>740</v>
      </c>
      <c r="H89" s="346" t="s">
        <v>740</v>
      </c>
      <c r="I89" s="284" t="s">
        <v>741</v>
      </c>
      <c r="J89" s="346" t="s">
        <v>742</v>
      </c>
      <c r="K89" s="284" t="s">
        <v>743</v>
      </c>
      <c r="L89" s="346">
        <v>18</v>
      </c>
      <c r="M89" s="284">
        <v>18</v>
      </c>
      <c r="N89" s="346"/>
      <c r="O89" s="284" t="s">
        <v>744</v>
      </c>
      <c r="P89" s="346" t="s">
        <v>745</v>
      </c>
      <c r="Q89" s="284" t="s">
        <v>746</v>
      </c>
      <c r="R89" s="346" t="s">
        <v>745</v>
      </c>
      <c r="S89" s="284"/>
      <c r="T89" s="346"/>
      <c r="U89" s="284"/>
      <c r="V89" s="346"/>
      <c r="W89" s="284"/>
      <c r="X89" s="346" t="s">
        <v>747</v>
      </c>
      <c r="Y89" s="284" t="s">
        <v>747</v>
      </c>
      <c r="Z89" s="346">
        <v>21</v>
      </c>
      <c r="AA89" s="284">
        <v>21</v>
      </c>
      <c r="AB89" s="346">
        <v>21</v>
      </c>
      <c r="AC89" s="284" t="s">
        <v>747</v>
      </c>
      <c r="AD89" s="346" t="s">
        <v>748</v>
      </c>
      <c r="AE89" s="284">
        <v>21</v>
      </c>
      <c r="AF89" s="346" t="s">
        <v>749</v>
      </c>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28"/>
      <c r="C90" s="633"/>
      <c r="D90" s="26" t="s">
        <v>142</v>
      </c>
      <c r="E90" s="284">
        <v>0</v>
      </c>
      <c r="F90" s="346"/>
      <c r="G90" s="284"/>
      <c r="H90" s="346"/>
      <c r="I90" s="284">
        <v>18</v>
      </c>
      <c r="J90" s="346">
        <v>18</v>
      </c>
      <c r="K90" s="284">
        <v>18</v>
      </c>
      <c r="L90" s="346">
        <v>18</v>
      </c>
      <c r="M90" s="284">
        <v>18</v>
      </c>
      <c r="N90" s="346"/>
      <c r="O90" s="284"/>
      <c r="P90" s="346"/>
      <c r="Q90" s="284">
        <v>14</v>
      </c>
      <c r="R90" s="346">
        <v>18</v>
      </c>
      <c r="S90" s="284">
        <v>18</v>
      </c>
      <c r="T90" s="346">
        <v>18</v>
      </c>
      <c r="U90" s="284">
        <v>18</v>
      </c>
      <c r="V90" s="346">
        <v>21</v>
      </c>
      <c r="W90" s="284">
        <v>21</v>
      </c>
      <c r="X90" s="346">
        <v>0.18</v>
      </c>
      <c r="Y90" s="284" t="s">
        <v>739</v>
      </c>
      <c r="Z90" s="346">
        <v>0</v>
      </c>
      <c r="AA90" s="284">
        <v>0</v>
      </c>
      <c r="AB90" s="346"/>
      <c r="AC90" s="284">
        <v>0.18</v>
      </c>
      <c r="AD90" s="346">
        <v>21</v>
      </c>
      <c r="AE90" s="284">
        <v>24</v>
      </c>
      <c r="AF90" s="346">
        <v>20</v>
      </c>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28"/>
      <c r="C91" s="633"/>
      <c r="D91" s="26" t="s">
        <v>41</v>
      </c>
      <c r="E91" s="284">
        <v>0</v>
      </c>
      <c r="F91" s="346">
        <v>16</v>
      </c>
      <c r="G91" s="284">
        <v>10</v>
      </c>
      <c r="H91" s="346">
        <v>15</v>
      </c>
      <c r="I91" s="284">
        <v>15</v>
      </c>
      <c r="J91" s="346">
        <v>12</v>
      </c>
      <c r="K91" s="284">
        <v>15</v>
      </c>
      <c r="L91" s="346">
        <v>14</v>
      </c>
      <c r="M91" s="284">
        <v>15</v>
      </c>
      <c r="N91" s="346"/>
      <c r="O91" s="284">
        <v>8</v>
      </c>
      <c r="P91" s="346">
        <v>12</v>
      </c>
      <c r="Q91" s="284">
        <v>14</v>
      </c>
      <c r="R91" s="346">
        <v>19</v>
      </c>
      <c r="S91" s="284">
        <v>15</v>
      </c>
      <c r="T91" s="346">
        <v>16</v>
      </c>
      <c r="U91" s="284">
        <v>16</v>
      </c>
      <c r="V91" s="346">
        <v>15</v>
      </c>
      <c r="W91" s="284">
        <v>15</v>
      </c>
      <c r="X91" s="346">
        <v>16</v>
      </c>
      <c r="Y91" s="284">
        <v>15</v>
      </c>
      <c r="Z91" s="346">
        <v>17</v>
      </c>
      <c r="AA91" s="284">
        <v>10</v>
      </c>
      <c r="AB91" s="346">
        <v>18</v>
      </c>
      <c r="AC91" s="284">
        <v>13</v>
      </c>
      <c r="AD91" s="346">
        <v>15</v>
      </c>
      <c r="AE91" s="284">
        <v>16</v>
      </c>
      <c r="AF91" s="346">
        <v>16</v>
      </c>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28"/>
      <c r="C92" s="633"/>
      <c r="D92" s="26" t="s">
        <v>143</v>
      </c>
      <c r="E92" s="284">
        <v>0</v>
      </c>
      <c r="F92" s="346">
        <v>2160000</v>
      </c>
      <c r="G92" s="284">
        <v>2250000</v>
      </c>
      <c r="H92" s="346">
        <v>2160000</v>
      </c>
      <c r="I92" s="284">
        <v>2400000</v>
      </c>
      <c r="J92" s="346"/>
      <c r="K92" s="284">
        <v>2220000</v>
      </c>
      <c r="L92" s="346">
        <v>2567377</v>
      </c>
      <c r="M92" s="284">
        <v>2399400</v>
      </c>
      <c r="N92" s="346"/>
      <c r="O92" s="284"/>
      <c r="P92" s="346"/>
      <c r="Q92" s="284">
        <v>2772000</v>
      </c>
      <c r="R92" s="346">
        <v>2170000</v>
      </c>
      <c r="S92" s="284">
        <v>2160000</v>
      </c>
      <c r="T92" s="346">
        <v>2070000</v>
      </c>
      <c r="U92" s="284">
        <v>2070000</v>
      </c>
      <c r="V92" s="346">
        <v>2583000</v>
      </c>
      <c r="W92" s="284">
        <v>2583000</v>
      </c>
      <c r="X92" s="346">
        <v>0</v>
      </c>
      <c r="Y92" s="284"/>
      <c r="Z92" s="346">
        <v>0</v>
      </c>
      <c r="AA92" s="284">
        <v>0</v>
      </c>
      <c r="AB92" s="346"/>
      <c r="AC92" s="284">
        <v>0</v>
      </c>
      <c r="AD92" s="346">
        <v>3078600</v>
      </c>
      <c r="AE92" s="284">
        <v>2937500</v>
      </c>
      <c r="AF92" s="346">
        <v>2625000</v>
      </c>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28"/>
      <c r="C93" s="633"/>
      <c r="D93" s="26" t="s">
        <v>144</v>
      </c>
      <c r="E93" s="284">
        <v>0</v>
      </c>
      <c r="F93" s="346">
        <v>11184340</v>
      </c>
      <c r="G93" s="284">
        <v>125000000</v>
      </c>
      <c r="H93" s="346">
        <v>12000000</v>
      </c>
      <c r="I93" s="284">
        <v>12300000</v>
      </c>
      <c r="J93" s="346">
        <v>15000000</v>
      </c>
      <c r="K93" s="284">
        <v>12300000</v>
      </c>
      <c r="L93" s="346">
        <v>14263214</v>
      </c>
      <c r="M93" s="284">
        <v>13330000</v>
      </c>
      <c r="N93" s="346"/>
      <c r="O93" s="284">
        <v>10000000</v>
      </c>
      <c r="P93" s="346">
        <v>12000000</v>
      </c>
      <c r="Q93" s="284">
        <v>13200000</v>
      </c>
      <c r="R93" s="346">
        <v>12700000</v>
      </c>
      <c r="S93" s="284">
        <v>12000000</v>
      </c>
      <c r="T93" s="346">
        <v>11500000</v>
      </c>
      <c r="U93" s="284">
        <v>11500000</v>
      </c>
      <c r="V93" s="346">
        <v>12300000</v>
      </c>
      <c r="W93" s="284">
        <v>12300000</v>
      </c>
      <c r="X93" s="346">
        <v>13700000</v>
      </c>
      <c r="Y93" s="284">
        <v>13950000</v>
      </c>
      <c r="Z93" s="346">
        <v>5000000</v>
      </c>
      <c r="AA93" s="284">
        <v>10000000</v>
      </c>
      <c r="AB93" s="346">
        <v>12300000</v>
      </c>
      <c r="AC93" s="284">
        <v>13800000</v>
      </c>
      <c r="AD93" s="346">
        <v>14660000</v>
      </c>
      <c r="AE93" s="284">
        <v>14687500</v>
      </c>
      <c r="AF93" s="346">
        <v>13125000</v>
      </c>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28"/>
      <c r="C94" s="633"/>
      <c r="D94" s="26" t="s">
        <v>145</v>
      </c>
      <c r="E94" s="298">
        <v>0</v>
      </c>
      <c r="F94" s="347">
        <v>11184340</v>
      </c>
      <c r="G94" s="298">
        <v>125000000</v>
      </c>
      <c r="H94" s="347">
        <v>12000000</v>
      </c>
      <c r="I94" s="298">
        <v>12300000</v>
      </c>
      <c r="J94" s="347">
        <v>15000000</v>
      </c>
      <c r="K94" s="298">
        <v>12300000</v>
      </c>
      <c r="L94" s="347">
        <v>14263214</v>
      </c>
      <c r="M94" s="298">
        <v>13330000</v>
      </c>
      <c r="N94" s="347"/>
      <c r="O94" s="298">
        <v>40000000</v>
      </c>
      <c r="P94" s="347">
        <v>15000000</v>
      </c>
      <c r="Q94" s="298">
        <v>13200000</v>
      </c>
      <c r="R94" s="347">
        <v>12700000</v>
      </c>
      <c r="S94" s="298">
        <v>12000000</v>
      </c>
      <c r="T94" s="347">
        <v>11500000</v>
      </c>
      <c r="U94" s="298">
        <v>11500000</v>
      </c>
      <c r="V94" s="347">
        <v>12300000</v>
      </c>
      <c r="W94" s="298">
        <v>12300000</v>
      </c>
      <c r="X94" s="347">
        <v>13700000</v>
      </c>
      <c r="Y94" s="298">
        <v>13950000</v>
      </c>
      <c r="Z94" s="347">
        <v>20000000</v>
      </c>
      <c r="AA94" s="298">
        <v>30000000</v>
      </c>
      <c r="AB94" s="347">
        <v>12300000</v>
      </c>
      <c r="AC94" s="298">
        <v>13800000</v>
      </c>
      <c r="AD94" s="347">
        <v>14660000</v>
      </c>
      <c r="AE94" s="298">
        <v>14687500</v>
      </c>
      <c r="AF94" s="347">
        <v>13125000</v>
      </c>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28"/>
      <c r="C95" s="633"/>
      <c r="D95" s="33" t="s">
        <v>146</v>
      </c>
      <c r="E95" s="299" t="e">
        <f>E86/E91</f>
        <v>#DIV/0!</v>
      </c>
      <c r="F95" s="348">
        <f t="shared" ref="F95:BM95" si="230">F86/F91</f>
        <v>11875000</v>
      </c>
      <c r="G95" s="299">
        <f t="shared" si="230"/>
        <v>12500000</v>
      </c>
      <c r="H95" s="348">
        <f t="shared" si="230"/>
        <v>12000000</v>
      </c>
      <c r="I95" s="299">
        <f t="shared" si="230"/>
        <v>12333333.333333334</v>
      </c>
      <c r="J95" s="348">
        <f t="shared" si="230"/>
        <v>15000000</v>
      </c>
      <c r="K95" s="299">
        <f t="shared" si="230"/>
        <v>12333333.333333334</v>
      </c>
      <c r="L95" s="348">
        <f t="shared" si="230"/>
        <v>14285714.285714285</v>
      </c>
      <c r="M95" s="299">
        <f t="shared" si="230"/>
        <v>13333333.333333334</v>
      </c>
      <c r="N95" s="348" t="e">
        <f t="shared" si="230"/>
        <v>#DIV/0!</v>
      </c>
      <c r="O95" s="299">
        <f t="shared" si="230"/>
        <v>18750000</v>
      </c>
      <c r="P95" s="348">
        <f t="shared" si="230"/>
        <v>10833333.333333334</v>
      </c>
      <c r="Q95" s="299">
        <f t="shared" si="230"/>
        <v>13214285.714285715</v>
      </c>
      <c r="R95" s="348">
        <f t="shared" si="230"/>
        <v>12105263.157894736</v>
      </c>
      <c r="S95" s="299">
        <f t="shared" si="230"/>
        <v>12333333.333333334</v>
      </c>
      <c r="T95" s="348">
        <f t="shared" si="230"/>
        <v>11562500</v>
      </c>
      <c r="U95" s="299">
        <f t="shared" si="230"/>
        <v>11562500</v>
      </c>
      <c r="V95" s="348">
        <f t="shared" si="230"/>
        <v>12333333.333333334</v>
      </c>
      <c r="W95" s="299">
        <f t="shared" si="230"/>
        <v>12333333.333333334</v>
      </c>
      <c r="X95" s="348">
        <f t="shared" si="230"/>
        <v>13750000</v>
      </c>
      <c r="Y95" s="299">
        <f t="shared" si="230"/>
        <v>14000000</v>
      </c>
      <c r="Z95" s="348">
        <f t="shared" si="230"/>
        <v>1323529.4117647058</v>
      </c>
      <c r="AA95" s="299">
        <f t="shared" si="230"/>
        <v>18500000</v>
      </c>
      <c r="AB95" s="348">
        <f t="shared" si="230"/>
        <v>12222222.222222222</v>
      </c>
      <c r="AC95" s="299">
        <f t="shared" si="230"/>
        <v>14230769.23076923</v>
      </c>
      <c r="AD95" s="348">
        <f t="shared" si="230"/>
        <v>14666666.666666666</v>
      </c>
      <c r="AE95" s="299">
        <f t="shared" si="230"/>
        <v>14687500</v>
      </c>
      <c r="AF95" s="348">
        <f t="shared" si="230"/>
        <v>13125000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28"/>
      <c r="C96" s="633"/>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28"/>
      <c r="C97" s="633"/>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28"/>
      <c r="C98" s="633"/>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28"/>
      <c r="C99" s="633"/>
      <c r="D99" s="302" t="s">
        <v>36</v>
      </c>
      <c r="E99" s="304"/>
      <c r="F99" s="351"/>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28"/>
      <c r="C100" s="633"/>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28"/>
      <c r="C101" s="633"/>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28"/>
      <c r="C102" s="633"/>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28"/>
      <c r="C103" s="633"/>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28"/>
      <c r="C104" s="633"/>
      <c r="D104" s="302" t="s">
        <v>42</v>
      </c>
      <c r="E104" s="304"/>
      <c r="F104" s="351"/>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28"/>
      <c r="C105" s="633"/>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28"/>
      <c r="C106" s="633"/>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28"/>
      <c r="C107" s="633"/>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28"/>
      <c r="C108" s="633"/>
      <c r="D108" s="306" t="s">
        <v>154</v>
      </c>
      <c r="E108" s="307" t="e">
        <f>E99/E104</f>
        <v>#DIV/0!</v>
      </c>
      <c r="F108" s="353" t="e">
        <f t="shared" ref="F108:BM108" si="232">F99/F104</f>
        <v>#DIV/0!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28"/>
      <c r="C109" s="633"/>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28"/>
      <c r="C110" s="633"/>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28"/>
      <c r="C111" s="633"/>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28"/>
      <c r="C112" s="633"/>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28"/>
      <c r="C113" s="633"/>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28"/>
      <c r="C114" s="633"/>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28"/>
      <c r="C115" s="633"/>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28"/>
      <c r="C116" s="633"/>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28"/>
      <c r="C117" s="633"/>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28"/>
      <c r="C118" s="633"/>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28"/>
      <c r="C119" s="633"/>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28"/>
      <c r="C120" s="633"/>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28"/>
      <c r="C121" s="633"/>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28"/>
      <c r="C122" s="633"/>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28"/>
      <c r="C123" s="633"/>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28"/>
      <c r="C124" s="633"/>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28"/>
      <c r="C125" s="633"/>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28"/>
      <c r="C126" s="633"/>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28"/>
      <c r="C127" s="633"/>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28"/>
      <c r="C128" s="633"/>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28"/>
      <c r="C129" s="633"/>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0"/>
      <c r="C130" s="634"/>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35" t="s">
        <v>170</v>
      </c>
      <c r="C131" s="636"/>
      <c r="D131" s="97" t="s">
        <v>171</v>
      </c>
      <c r="E131" s="108">
        <f t="shared" ref="E131:AJ131" si="236">E67+E82</f>
        <v>154000000</v>
      </c>
      <c r="F131" s="363">
        <f t="shared" si="236"/>
        <v>310500000</v>
      </c>
      <c r="G131" s="108">
        <f t="shared" si="236"/>
        <v>183800000</v>
      </c>
      <c r="H131" s="363">
        <f t="shared" si="236"/>
        <v>210370000</v>
      </c>
      <c r="I131" s="108">
        <f t="shared" si="236"/>
        <v>371000000</v>
      </c>
      <c r="J131" s="363">
        <f t="shared" si="236"/>
        <v>319300000</v>
      </c>
      <c r="K131" s="108">
        <f t="shared" si="236"/>
        <v>281000000</v>
      </c>
      <c r="L131" s="363">
        <f t="shared" si="236"/>
        <v>290000000</v>
      </c>
      <c r="M131" s="108">
        <f t="shared" si="236"/>
        <v>222500000</v>
      </c>
      <c r="N131" s="363">
        <f t="shared" si="236"/>
        <v>126900000</v>
      </c>
      <c r="O131" s="108">
        <f t="shared" si="236"/>
        <v>281100000</v>
      </c>
      <c r="P131" s="363">
        <f t="shared" si="236"/>
        <v>291500000</v>
      </c>
      <c r="Q131" s="108">
        <f t="shared" si="236"/>
        <v>285600000</v>
      </c>
      <c r="R131" s="363">
        <f t="shared" si="236"/>
        <v>399400000</v>
      </c>
      <c r="S131" s="108">
        <f t="shared" si="236"/>
        <v>361800000</v>
      </c>
      <c r="T131" s="363">
        <f t="shared" si="236"/>
        <v>218561000</v>
      </c>
      <c r="U131" s="108">
        <f t="shared" si="236"/>
        <v>362300000</v>
      </c>
      <c r="V131" s="363">
        <f t="shared" si="236"/>
        <v>292200000</v>
      </c>
      <c r="W131" s="108">
        <f t="shared" si="236"/>
        <v>280000000</v>
      </c>
      <c r="X131" s="363">
        <f t="shared" si="236"/>
        <v>363400000</v>
      </c>
      <c r="Y131" s="108">
        <f t="shared" si="236"/>
        <v>272000000</v>
      </c>
      <c r="Z131" s="363">
        <f t="shared" si="236"/>
        <v>103500000</v>
      </c>
      <c r="AA131" s="108">
        <f t="shared" si="236"/>
        <v>263000000</v>
      </c>
      <c r="AB131" s="363">
        <f t="shared" si="236"/>
        <v>326000000</v>
      </c>
      <c r="AC131" s="108">
        <f t="shared" si="236"/>
        <v>267200000</v>
      </c>
      <c r="AD131" s="363">
        <f t="shared" si="236"/>
        <v>282000000</v>
      </c>
      <c r="AE131" s="108">
        <f t="shared" si="236"/>
        <v>345900000</v>
      </c>
      <c r="AF131" s="363">
        <f t="shared" si="236"/>
        <v>245000000</v>
      </c>
      <c r="AG131" s="108">
        <f t="shared" si="236"/>
        <v>27500000</v>
      </c>
      <c r="AH131" s="363">
        <f t="shared" si="236"/>
        <v>8900000</v>
      </c>
      <c r="AI131" s="108">
        <f t="shared" si="236"/>
        <v>4000000</v>
      </c>
      <c r="AJ131" s="363">
        <f t="shared" si="236"/>
        <v>5000000</v>
      </c>
      <c r="AK131" s="108">
        <f t="shared" ref="AK131:BP131" si="237">AK67+AK82</f>
        <v>4000000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4772500000</v>
      </c>
      <c r="BN131" s="363">
        <f t="shared" si="237"/>
        <v>9545000000</v>
      </c>
      <c r="BO131" s="108">
        <f t="shared" si="237"/>
        <v>18900000000</v>
      </c>
      <c r="BP131" s="363">
        <f t="shared" si="237"/>
        <v>37675000000</v>
      </c>
      <c r="BQ131" s="108">
        <f t="shared" ref="BQ131:CV131" si="238">BQ67+BQ82</f>
        <v>75170000000</v>
      </c>
      <c r="BR131" s="363">
        <f t="shared" si="238"/>
        <v>150155000000</v>
      </c>
      <c r="BS131" s="108">
        <f t="shared" si="238"/>
        <v>300130000000</v>
      </c>
      <c r="BT131" s="363">
        <f t="shared" si="238"/>
        <v>600075000000</v>
      </c>
      <c r="BU131" s="108">
        <f t="shared" si="238"/>
        <v>1199950000000</v>
      </c>
      <c r="BV131" s="363">
        <f t="shared" si="238"/>
        <v>2399700000000</v>
      </c>
      <c r="BW131" s="108">
        <f t="shared" si="238"/>
        <v>4799400000000</v>
      </c>
      <c r="BX131" s="363">
        <f t="shared" si="238"/>
        <v>9598650000000</v>
      </c>
      <c r="BY131" s="108">
        <f t="shared" si="238"/>
        <v>19197170000000</v>
      </c>
      <c r="BZ131" s="363">
        <f t="shared" si="238"/>
        <v>38394155000000</v>
      </c>
      <c r="CA131" s="108">
        <f t="shared" si="238"/>
        <v>76788080000000</v>
      </c>
      <c r="CB131" s="363">
        <f t="shared" si="238"/>
        <v>153575975000000</v>
      </c>
      <c r="CC131" s="108">
        <f t="shared" si="238"/>
        <v>307151765000000</v>
      </c>
      <c r="CD131" s="363">
        <f t="shared" si="238"/>
        <v>614303345000000</v>
      </c>
      <c r="CE131" s="108">
        <f t="shared" si="238"/>
        <v>1228606505000000</v>
      </c>
      <c r="CF131" s="363">
        <f t="shared" si="238"/>
        <v>2457212825000000</v>
      </c>
      <c r="CG131" s="108">
        <f t="shared" si="238"/>
        <v>4914425430000000</v>
      </c>
      <c r="CH131" s="363">
        <f t="shared" si="238"/>
        <v>9828850650000000</v>
      </c>
      <c r="CI131" s="108">
        <f t="shared" si="238"/>
        <v>1.96577012775E+16</v>
      </c>
      <c r="CJ131" s="363">
        <f t="shared" si="238"/>
        <v>3.931540237E+16</v>
      </c>
      <c r="CK131" s="108">
        <f t="shared" si="238"/>
        <v>7.863080452E+16</v>
      </c>
      <c r="CL131" s="363">
        <f t="shared" si="238"/>
        <v>1.57261608855E+17</v>
      </c>
      <c r="CM131" s="108">
        <f t="shared" si="238"/>
        <v>3.1452321749E+17</v>
      </c>
      <c r="CN131" s="363">
        <f t="shared" si="238"/>
        <v>6.2904643474499994E+17</v>
      </c>
      <c r="CO131" s="108">
        <f t="shared" si="238"/>
        <v>1.25809286928E+18</v>
      </c>
      <c r="CP131" s="363">
        <f t="shared" si="238"/>
        <v>2.51618573856E+18</v>
      </c>
      <c r="CQ131" s="108">
        <f t="shared" si="238"/>
        <v>5.03237147712E+18</v>
      </c>
      <c r="CR131" s="363">
        <f t="shared" si="238"/>
        <v>1.006474295424E+19</v>
      </c>
      <c r="CS131" s="108">
        <f t="shared" si="238"/>
        <v>2.012948590848E+19</v>
      </c>
      <c r="CT131" s="363">
        <f t="shared" si="238"/>
        <v>4.025897181696E+19</v>
      </c>
      <c r="CU131" s="108">
        <f t="shared" si="238"/>
        <v>8.051794363392E+19</v>
      </c>
      <c r="CV131" s="363">
        <f t="shared" si="238"/>
        <v>1.6103588726784E+20</v>
      </c>
      <c r="CW131" s="108">
        <f t="shared" ref="CW131:ED131" si="239">CW67+CW82</f>
        <v>3.2207177453568E+20</v>
      </c>
      <c r="CX131" s="363">
        <f t="shared" si="239"/>
        <v>6.4414354907136E+20</v>
      </c>
      <c r="CY131" s="108">
        <f t="shared" si="239"/>
        <v>1.28828709814272E+21</v>
      </c>
      <c r="CZ131" s="363">
        <f t="shared" si="239"/>
        <v>2.57657419628544E+21</v>
      </c>
      <c r="DA131" s="108">
        <f t="shared" si="239"/>
        <v>5.15314839257088E+21</v>
      </c>
      <c r="DB131" s="363">
        <f t="shared" si="239"/>
        <v>1.030629678514176E+22</v>
      </c>
      <c r="DC131" s="108">
        <f t="shared" si="239"/>
        <v>2.061259357028352E+22</v>
      </c>
      <c r="DD131" s="363">
        <f t="shared" si="239"/>
        <v>4.122518714056704E+22</v>
      </c>
      <c r="DE131" s="108">
        <f t="shared" si="239"/>
        <v>8.245037428113408E+22</v>
      </c>
      <c r="DF131" s="363">
        <f t="shared" si="239"/>
        <v>1.6490074856226816E+23</v>
      </c>
      <c r="DG131" s="108">
        <f t="shared" si="239"/>
        <v>3.2980149712453632E+23</v>
      </c>
      <c r="DH131" s="363">
        <f t="shared" si="239"/>
        <v>6.5960299424907264E+23</v>
      </c>
      <c r="DI131" s="108">
        <f t="shared" si="239"/>
        <v>1.3192059884981453E+24</v>
      </c>
      <c r="DJ131" s="363">
        <f t="shared" si="239"/>
        <v>2.6384119769962906E+24</v>
      </c>
      <c r="DK131" s="108">
        <f t="shared" si="239"/>
        <v>5.2768239539925811E+24</v>
      </c>
      <c r="DL131" s="363">
        <f t="shared" si="239"/>
        <v>1.0553647907985162E+25</v>
      </c>
      <c r="DM131" s="108">
        <f t="shared" si="239"/>
        <v>2.1107295815970324E+25</v>
      </c>
      <c r="DN131" s="363">
        <f t="shared" si="239"/>
        <v>4.2214591631940649E+25</v>
      </c>
      <c r="DO131" s="108">
        <f t="shared" si="239"/>
        <v>8.4429183263881298E+25</v>
      </c>
      <c r="DP131" s="363">
        <f t="shared" si="239"/>
        <v>1.688583665277626E+26</v>
      </c>
      <c r="DQ131" s="108">
        <f t="shared" si="239"/>
        <v>3.3771673305552519E+26</v>
      </c>
      <c r="DR131" s="363">
        <f t="shared" si="239"/>
        <v>6.7543346611105038E+26</v>
      </c>
      <c r="DS131" s="108">
        <f t="shared" si="239"/>
        <v>1.3508669322221008E+27</v>
      </c>
      <c r="DT131" s="363"/>
      <c r="DU131" s="108"/>
      <c r="DV131" s="363"/>
      <c r="DW131" s="108"/>
      <c r="DX131" s="363"/>
      <c r="DY131" s="108"/>
      <c r="DZ131" s="363"/>
      <c r="EA131" s="108"/>
      <c r="EB131" s="363"/>
      <c r="EC131" s="108"/>
      <c r="ED131" s="410">
        <f t="shared" si="239"/>
        <v>2.7665754771908624E+30</v>
      </c>
      <c r="EE131" s="8"/>
    </row>
    <row r="132" spans="2:135" ht="18" customHeight="1" x14ac:dyDescent="0.25">
      <c r="B132" s="637"/>
      <c r="C132" s="638"/>
      <c r="D132" s="26" t="s">
        <v>172</v>
      </c>
      <c r="E132" s="283">
        <f>E67/E62</f>
        <v>3.0623572088952566</v>
      </c>
      <c r="F132" s="364">
        <f t="shared" ref="F132:BM132" si="240">F67/F62</f>
        <v>1.9012208630605518</v>
      </c>
      <c r="G132" s="283">
        <f t="shared" si="240"/>
        <v>2.135898581432786</v>
      </c>
      <c r="H132" s="364">
        <f t="shared" si="240"/>
        <v>0.65692369016943652</v>
      </c>
      <c r="I132" s="283">
        <f t="shared" si="240"/>
        <v>3.4738825757091152</v>
      </c>
      <c r="J132" s="364">
        <f t="shared" si="240"/>
        <v>2.8071383694927214</v>
      </c>
      <c r="K132" s="283">
        <f t="shared" si="240"/>
        <v>2.0343277120126011</v>
      </c>
      <c r="L132" s="364">
        <f t="shared" si="240"/>
        <v>1.78613019888917</v>
      </c>
      <c r="M132" s="283">
        <f t="shared" si="240"/>
        <v>1.0499503373490433</v>
      </c>
      <c r="N132" s="364">
        <f t="shared" si="240"/>
        <v>3.4326238026898626</v>
      </c>
      <c r="O132" s="283">
        <f t="shared" si="240"/>
        <v>4.3104766282406253</v>
      </c>
      <c r="P132" s="364">
        <f t="shared" si="240"/>
        <v>4.0770953227915889</v>
      </c>
      <c r="Q132" s="283">
        <f t="shared" si="240"/>
        <v>2.309402498116953</v>
      </c>
      <c r="R132" s="364">
        <f t="shared" si="240"/>
        <v>4.236277343526007</v>
      </c>
      <c r="S132" s="283">
        <f t="shared" si="240"/>
        <v>2.9309178679893373</v>
      </c>
      <c r="T132" s="364">
        <f t="shared" si="240"/>
        <v>1.062866287614322</v>
      </c>
      <c r="U132" s="283">
        <f t="shared" si="240"/>
        <v>2.6118201907489036</v>
      </c>
      <c r="V132" s="364">
        <f t="shared" si="240"/>
        <v>2.4750646472109348</v>
      </c>
      <c r="W132" s="283">
        <f t="shared" si="240"/>
        <v>2.2775766584354247</v>
      </c>
      <c r="X132" s="364">
        <f t="shared" si="240"/>
        <v>3.4839650145772594</v>
      </c>
      <c r="Y132" s="283">
        <f t="shared" si="240"/>
        <v>3.0078106049580362</v>
      </c>
      <c r="Z132" s="364">
        <f t="shared" si="240"/>
        <v>2.9390065787666644</v>
      </c>
      <c r="AA132" s="283">
        <f t="shared" si="240"/>
        <v>3.2082922013820334</v>
      </c>
      <c r="AB132" s="364">
        <f t="shared" si="240"/>
        <v>2.7327335069220657</v>
      </c>
      <c r="AC132" s="283">
        <f t="shared" si="240"/>
        <v>2.3288757932910245</v>
      </c>
      <c r="AD132" s="364">
        <f t="shared" si="240"/>
        <v>2.8890826645301124</v>
      </c>
      <c r="AE132" s="283">
        <f t="shared" si="240"/>
        <v>2.5698362859029764</v>
      </c>
      <c r="AF132" s="364">
        <f t="shared" si="240"/>
        <v>1.4850644942294637</v>
      </c>
      <c r="AG132" s="283">
        <f t="shared" si="240"/>
        <v>1.3667312757815218</v>
      </c>
      <c r="AH132" s="364">
        <f t="shared" si="240"/>
        <v>1.0920245398773005</v>
      </c>
      <c r="AI132" s="283">
        <f t="shared" si="240"/>
        <v>0.49067713444553485</v>
      </c>
      <c r="AJ132" s="364">
        <f t="shared" si="240"/>
        <v>0.73529411764705888</v>
      </c>
      <c r="AK132" s="283">
        <f t="shared" si="240"/>
        <v>0.45454545454545453</v>
      </c>
      <c r="AL132" s="364">
        <f t="shared" si="240"/>
        <v>0</v>
      </c>
      <c r="AM132" s="283">
        <f t="shared" si="240"/>
        <v>0</v>
      </c>
      <c r="AN132" s="364">
        <f t="shared" si="240"/>
        <v>0</v>
      </c>
      <c r="AO132" s="283">
        <f t="shared" si="240"/>
        <v>0</v>
      </c>
      <c r="AP132" s="364">
        <f t="shared" si="240"/>
        <v>0</v>
      </c>
      <c r="AQ132" s="283">
        <f t="shared" si="240"/>
        <v>0</v>
      </c>
      <c r="AR132" s="364">
        <f t="shared" si="240"/>
        <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37"/>
      <c r="C133" s="638"/>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39"/>
      <c r="C134" s="640"/>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26" t="s">
        <v>40</v>
      </c>
      <c r="C135" s="632"/>
      <c r="D135" s="26" t="s">
        <v>44</v>
      </c>
      <c r="E135" s="2"/>
      <c r="F135" s="365" t="s">
        <v>724</v>
      </c>
      <c r="G135" s="2" t="s">
        <v>725</v>
      </c>
      <c r="H135" s="370" t="s">
        <v>726</v>
      </c>
      <c r="I135" s="2" t="s">
        <v>727</v>
      </c>
      <c r="J135" s="370" t="s">
        <v>728</v>
      </c>
      <c r="K135" s="2" t="s">
        <v>729</v>
      </c>
      <c r="L135" s="370" t="s">
        <v>730</v>
      </c>
      <c r="M135" s="2" t="s">
        <v>731</v>
      </c>
      <c r="N135" s="370"/>
      <c r="O135" s="2"/>
      <c r="P135" s="370"/>
      <c r="Q135" s="2"/>
      <c r="R135" s="370" t="s">
        <v>732</v>
      </c>
      <c r="S135" s="2" t="s">
        <v>733</v>
      </c>
      <c r="T135" s="370" t="s">
        <v>734</v>
      </c>
      <c r="U135" s="2" t="s">
        <v>734</v>
      </c>
      <c r="V135" s="370" t="s">
        <v>735</v>
      </c>
      <c r="W135" s="2" t="s">
        <v>735</v>
      </c>
      <c r="X135" s="370"/>
      <c r="Y135" s="2"/>
      <c r="Z135" s="370"/>
      <c r="AA135" s="2"/>
      <c r="AB135" s="370" t="s">
        <v>736</v>
      </c>
      <c r="AC135" s="2"/>
      <c r="AD135" s="370" t="s">
        <v>737</v>
      </c>
      <c r="AE135" s="2"/>
      <c r="AF135" s="370" t="s">
        <v>738</v>
      </c>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25">
      <c r="B136" s="628"/>
      <c r="C136" s="633"/>
      <c r="D136" s="26" t="s">
        <v>20</v>
      </c>
      <c r="E136" s="2">
        <v>100</v>
      </c>
      <c r="F136" s="2">
        <v>100</v>
      </c>
      <c r="G136" s="2">
        <v>100</v>
      </c>
      <c r="H136" s="2">
        <v>100</v>
      </c>
      <c r="I136" s="2">
        <v>100</v>
      </c>
      <c r="J136" s="2">
        <v>100</v>
      </c>
      <c r="K136" s="2">
        <v>100</v>
      </c>
      <c r="L136" s="2">
        <v>100</v>
      </c>
      <c r="M136" s="2">
        <v>100</v>
      </c>
      <c r="N136" s="2">
        <v>100</v>
      </c>
      <c r="O136" s="2">
        <v>100</v>
      </c>
      <c r="P136" s="2">
        <v>100</v>
      </c>
      <c r="Q136" s="2">
        <v>100</v>
      </c>
      <c r="R136" s="2">
        <v>100</v>
      </c>
      <c r="S136" s="2">
        <v>100</v>
      </c>
      <c r="T136" s="2">
        <v>100</v>
      </c>
      <c r="U136" s="2">
        <v>100</v>
      </c>
      <c r="V136" s="2">
        <v>100</v>
      </c>
      <c r="W136" s="2">
        <v>100</v>
      </c>
      <c r="X136" s="2">
        <v>100</v>
      </c>
      <c r="Y136" s="2">
        <v>100</v>
      </c>
      <c r="Z136" s="2">
        <v>100</v>
      </c>
      <c r="AA136" s="2">
        <v>100</v>
      </c>
      <c r="AB136" s="2">
        <v>100</v>
      </c>
      <c r="AC136" s="2">
        <v>100</v>
      </c>
      <c r="AD136" s="2">
        <v>100</v>
      </c>
      <c r="AE136" s="2">
        <v>100</v>
      </c>
      <c r="AF136" s="2">
        <v>100</v>
      </c>
      <c r="AG136" s="2">
        <v>100</v>
      </c>
      <c r="AH136" s="2">
        <v>100</v>
      </c>
      <c r="AI136" s="2">
        <v>100</v>
      </c>
      <c r="AJ136" s="2">
        <v>100</v>
      </c>
      <c r="AK136" s="2">
        <v>100</v>
      </c>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28"/>
      <c r="C137" s="633"/>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28"/>
      <c r="C138" s="633"/>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28"/>
      <c r="C139" s="633"/>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28"/>
      <c r="C140" s="633"/>
      <c r="D140" s="26" t="s">
        <v>46</v>
      </c>
      <c r="E140" s="2">
        <v>100</v>
      </c>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28"/>
      <c r="C141" s="633"/>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28"/>
      <c r="C142" s="633"/>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28"/>
      <c r="C143" s="633"/>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28"/>
      <c r="C144" s="633"/>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28"/>
      <c r="C145" s="633"/>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0"/>
      <c r="C146" s="634"/>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x14ac:dyDescent="0.4">
      <c r="B147" s="626" t="s">
        <v>289</v>
      </c>
      <c r="C147" s="632"/>
      <c r="D147" s="239" t="s">
        <v>266</v>
      </c>
      <c r="E147" s="476"/>
      <c r="F147" s="477"/>
      <c r="G147" s="476"/>
      <c r="H147" s="478"/>
      <c r="I147" s="476"/>
      <c r="J147" s="478"/>
      <c r="K147" s="476"/>
      <c r="L147" s="478"/>
      <c r="M147" s="476"/>
      <c r="N147" s="478"/>
      <c r="O147" s="476"/>
      <c r="P147" s="478"/>
      <c r="Q147" s="476"/>
      <c r="R147" s="478"/>
      <c r="S147" s="476"/>
      <c r="T147" s="478"/>
      <c r="U147" s="476"/>
      <c r="V147" s="478"/>
      <c r="W147" s="476"/>
      <c r="X147" s="478"/>
      <c r="Y147" s="476"/>
      <c r="Z147" s="478"/>
      <c r="AA147" s="476"/>
      <c r="AB147" s="478"/>
      <c r="AC147" s="476"/>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x14ac:dyDescent="0.4">
      <c r="B148" s="628"/>
      <c r="C148" s="633"/>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x14ac:dyDescent="0.4">
      <c r="B149" s="628"/>
      <c r="C149" s="633"/>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28"/>
      <c r="C150" s="633"/>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28"/>
      <c r="C151" s="633"/>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28"/>
      <c r="C152" s="633"/>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26" t="s">
        <v>299</v>
      </c>
      <c r="C153" s="627"/>
      <c r="D153" s="641"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28"/>
      <c r="C154" s="629"/>
      <c r="D154" s="64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28"/>
      <c r="C155" s="629"/>
      <c r="D155" s="642"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28"/>
      <c r="C156" s="629"/>
      <c r="D156" s="64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28"/>
      <c r="C157" s="629"/>
      <c r="D157" s="642"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28"/>
      <c r="C158" s="629"/>
      <c r="D158" s="64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28"/>
      <c r="C159" s="629"/>
      <c r="D159" s="642"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28"/>
      <c r="C160" s="629"/>
      <c r="D160" s="64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28"/>
      <c r="C161" s="629"/>
      <c r="D161" s="642"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28"/>
      <c r="C162" s="629"/>
      <c r="D162" s="642"/>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28"/>
      <c r="C163" s="629"/>
      <c r="D163" s="642"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28"/>
      <c r="C164" s="629"/>
      <c r="D164" s="64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28"/>
      <c r="C165" s="629"/>
      <c r="D165" s="642"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28"/>
      <c r="C166" s="629"/>
      <c r="D166" s="64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28"/>
      <c r="C167" s="629"/>
      <c r="D167" s="642"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28"/>
      <c r="C168" s="629"/>
      <c r="D168" s="64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28"/>
      <c r="C169" s="629"/>
      <c r="D169" s="643"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28"/>
      <c r="C170" s="629"/>
      <c r="D170" s="64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28"/>
      <c r="C171" s="629"/>
      <c r="D171" s="643"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0"/>
      <c r="C172" s="631"/>
      <c r="D172" s="64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2hISMIN2vpfb1NEwvn/mwrlq5D02cPJikY+02CtG+n86gq6ANYzP/9A7LZZdl/476dXGyhI8Qk/nGMgZYUNU+A==" saltValue="M5v+zVjiPqvbmoC91Jb2IQ=="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دهلران</v>
      </c>
      <c r="E4" s="422" t="str">
        <f>payesh!E5</f>
        <v>بهرام آباد</v>
      </c>
      <c r="F4" s="422" t="str">
        <f>payesh!E6</f>
        <v>بهار</v>
      </c>
      <c r="G4" s="422" t="str">
        <f>payesh!E10</f>
        <v>کلینیک آفرینش سبز</v>
      </c>
      <c r="H4" s="422" t="str">
        <f>payesh!E13</f>
        <v>هدی مجیدی پور</v>
      </c>
      <c r="I4" s="423">
        <f>payesh!E14</f>
        <v>9185502576</v>
      </c>
      <c r="J4" s="422">
        <f>payesh!E9</f>
        <v>0</v>
      </c>
      <c r="K4" s="422" t="str">
        <f>payesh!E18</f>
        <v>پ11</v>
      </c>
      <c r="L4" s="422" t="str">
        <f>payesh!E8</f>
        <v>فعال</v>
      </c>
      <c r="M4" s="422" t="str">
        <f>payesh!E46</f>
        <v>1395/4/24</v>
      </c>
      <c r="N4" s="423">
        <f>payesh!E17</f>
        <v>712064308</v>
      </c>
      <c r="O4" s="423">
        <f>payesh!E16</f>
        <v>24</v>
      </c>
      <c r="P4" s="422" t="str">
        <f>payesh!E19</f>
        <v>مینا ملکی</v>
      </c>
      <c r="Q4" s="422" t="str">
        <f>payesh!E20</f>
        <v>زینب هادیزاده</v>
      </c>
      <c r="R4" s="422" t="str">
        <f>payesh!E21</f>
        <v>قدمخير محبي</v>
      </c>
      <c r="S4" s="422">
        <f>payesh!$E$55</f>
        <v>0</v>
      </c>
      <c r="T4" s="445" t="str">
        <f>payesh!E64</f>
        <v>1393/7/19</v>
      </c>
      <c r="U4" s="422">
        <f>payesh!$E$56</f>
        <v>0</v>
      </c>
      <c r="V4" s="445" t="str">
        <f>payesh!E65</f>
        <v>1394/2/31</v>
      </c>
      <c r="W4" s="422" t="str">
        <f>payesh!E78</f>
        <v>1393/8/25</v>
      </c>
      <c r="X4" s="422">
        <f>payesh!E79</f>
        <v>58</v>
      </c>
      <c r="Y4" s="422">
        <f>payesh!$E$83</f>
        <v>0</v>
      </c>
      <c r="Z4" s="422">
        <f>payesh!$E$84</f>
        <v>0</v>
      </c>
      <c r="AA4" s="422">
        <f>payesh!E86</f>
        <v>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دهلران</v>
      </c>
      <c r="E5" s="430" t="str">
        <f>payesh!F5</f>
        <v>موسیان</v>
      </c>
      <c r="F5" s="430" t="str">
        <f>payesh!F6</f>
        <v>صداقت</v>
      </c>
      <c r="G5" s="430" t="str">
        <f>payesh!F10</f>
        <v>کلینیک آفرینش سبز</v>
      </c>
      <c r="H5" s="430" t="str">
        <f>payesh!F13</f>
        <v>اقدس ولی زاده</v>
      </c>
      <c r="I5" s="431">
        <f>payesh!F14</f>
        <v>9184627055</v>
      </c>
      <c r="J5" s="430">
        <f>payesh!F9</f>
        <v>0</v>
      </c>
      <c r="K5" s="430" t="str">
        <f>payesh!F18</f>
        <v>ت-7</v>
      </c>
      <c r="L5" s="430" t="str">
        <f>payesh!F8</f>
        <v>فعال</v>
      </c>
      <c r="M5" s="430" t="str">
        <f>payesh!F46</f>
        <v>1395/4/27</v>
      </c>
      <c r="N5" s="431">
        <f>payesh!F17</f>
        <v>706263287</v>
      </c>
      <c r="O5" s="431">
        <f>payesh!F16</f>
        <v>28</v>
      </c>
      <c r="P5" s="430" t="str">
        <f>payesh!F19</f>
        <v>زینب ایمانی</v>
      </c>
      <c r="Q5" s="430" t="str">
        <f>payesh!F20</f>
        <v>زهرا حقمرادی</v>
      </c>
      <c r="R5" s="430" t="str">
        <f>payesh!F21</f>
        <v>سمیه مختاری</v>
      </c>
      <c r="S5" s="430">
        <f>payesh!$F$55</f>
        <v>0</v>
      </c>
      <c r="T5" s="446" t="str">
        <f>payesh!F64</f>
        <v>1393/7/19</v>
      </c>
      <c r="U5" s="430">
        <f>payesh!$F$56</f>
        <v>0</v>
      </c>
      <c r="V5" s="446" t="str">
        <f>payesh!F65</f>
        <v>93/8/20</v>
      </c>
      <c r="W5" s="430" t="str">
        <f>payesh!F78</f>
        <v>93/8/27</v>
      </c>
      <c r="X5" s="430">
        <f>payesh!F79</f>
        <v>78</v>
      </c>
      <c r="Y5" s="430" t="str">
        <f>payesh!$F$83</f>
        <v>1393/9/25</v>
      </c>
      <c r="Z5" s="430">
        <f>payesh!$F$84</f>
        <v>0</v>
      </c>
      <c r="AA5" s="430">
        <f>payesh!F86</f>
        <v>190000000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ايلام</v>
      </c>
      <c r="D6" s="422" t="str">
        <f>payesh!G4</f>
        <v>دهلران</v>
      </c>
      <c r="E6" s="422" t="str">
        <f>payesh!G5</f>
        <v>شهرک وحدت</v>
      </c>
      <c r="F6" s="422" t="str">
        <f>payesh!G6</f>
        <v>معصومه</v>
      </c>
      <c r="G6" s="422" t="str">
        <f>payesh!G10</f>
        <v>کلینیک آفرینش سبز</v>
      </c>
      <c r="H6" s="422" t="str">
        <f>payesh!G13</f>
        <v>فاطمه قطبیان</v>
      </c>
      <c r="I6" s="423">
        <f>payesh!G14</f>
        <v>9187455405</v>
      </c>
      <c r="J6" s="422">
        <f>payesh!G9</f>
        <v>0</v>
      </c>
      <c r="K6" s="422" t="str">
        <f>payesh!G18</f>
        <v>ت-7</v>
      </c>
      <c r="L6" s="422" t="str">
        <f>payesh!G8</f>
        <v>فعال</v>
      </c>
      <c r="M6" s="422" t="str">
        <f>payesh!G46</f>
        <v>1395/4/29</v>
      </c>
      <c r="N6" s="423">
        <f>payesh!G17</f>
        <v>706355850</v>
      </c>
      <c r="O6" s="423">
        <f>payesh!G16</f>
        <v>27</v>
      </c>
      <c r="P6" s="422" t="str">
        <f>payesh!G19</f>
        <v>زينب عظيمي</v>
      </c>
      <c r="Q6" s="422" t="str">
        <f>payesh!G20</f>
        <v>شبنم هامونگر</v>
      </c>
      <c r="R6" s="422" t="str">
        <f>payesh!G21</f>
        <v>زهراغلامي</v>
      </c>
      <c r="S6" s="422">
        <f>payesh!$G$55</f>
        <v>0</v>
      </c>
      <c r="T6" s="445" t="str">
        <f>payesh!G64</f>
        <v>93/8/20</v>
      </c>
      <c r="U6" s="422">
        <f>payesh!$G$56</f>
        <v>0</v>
      </c>
      <c r="V6" s="445" t="str">
        <f>payesh!G65</f>
        <v>1393/11/2</v>
      </c>
      <c r="W6" s="422" t="str">
        <f>payesh!G78</f>
        <v>1393/9/26</v>
      </c>
      <c r="X6" s="422">
        <f>payesh!G79</f>
        <v>74</v>
      </c>
      <c r="Y6" s="422" t="str">
        <f>payesh!$G$83</f>
        <v>1393/10/22</v>
      </c>
      <c r="Z6" s="422">
        <f>payesh!$G$84</f>
        <v>0</v>
      </c>
      <c r="AA6" s="422">
        <f>payesh!G86</f>
        <v>125000000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دهلران</v>
      </c>
      <c r="E7" s="430" t="str">
        <f>payesh!H5</f>
        <v>پتك ديناروند</v>
      </c>
      <c r="F7" s="430" t="str">
        <f>payesh!H6</f>
        <v>ميعاد</v>
      </c>
      <c r="G7" s="430" t="str">
        <f>payesh!H10</f>
        <v>کلینیک آفرینش سبز</v>
      </c>
      <c r="H7" s="430" t="str">
        <f>payesh!H13</f>
        <v>فاطمه قطبيان</v>
      </c>
      <c r="I7" s="431">
        <f>payesh!H14</f>
        <v>9187455405</v>
      </c>
      <c r="J7" s="430">
        <f>payesh!H9</f>
        <v>0</v>
      </c>
      <c r="K7" s="430" t="str">
        <f>payesh!H18</f>
        <v>ت-6</v>
      </c>
      <c r="L7" s="430" t="str">
        <f>payesh!H8</f>
        <v>فعال</v>
      </c>
      <c r="M7" s="430" t="str">
        <f>payesh!H46</f>
        <v>1395/4/24</v>
      </c>
      <c r="N7" s="431">
        <f>payesh!H17</f>
        <v>711389612</v>
      </c>
      <c r="O7" s="431">
        <f>payesh!H16</f>
        <v>24</v>
      </c>
      <c r="P7" s="430" t="str">
        <f>payesh!H19</f>
        <v>فاطمه دمادم</v>
      </c>
      <c r="Q7" s="430" t="str">
        <f>payesh!H20</f>
        <v>سكينه ديناروند</v>
      </c>
      <c r="R7" s="430" t="str">
        <f>payesh!H21</f>
        <v>هدي ديناروند</v>
      </c>
      <c r="S7" s="430">
        <f>payesh!$H$55</f>
        <v>0</v>
      </c>
      <c r="T7" s="446" t="str">
        <f>payesh!H64</f>
        <v>1393/8/20</v>
      </c>
      <c r="U7" s="430">
        <f>payesh!$H$56</f>
        <v>0</v>
      </c>
      <c r="V7" s="446" t="str">
        <f>payesh!H65</f>
        <v>1393/11/2</v>
      </c>
      <c r="W7" s="430" t="str">
        <f>payesh!H78</f>
        <v>1393/8/27</v>
      </c>
      <c r="X7" s="430">
        <f>payesh!H79</f>
        <v>71</v>
      </c>
      <c r="Y7" s="430" t="str">
        <f>payesh!$H$83</f>
        <v>1393/10/22</v>
      </c>
      <c r="Z7" s="430">
        <f>payesh!$H$84</f>
        <v>0</v>
      </c>
      <c r="AA7" s="430">
        <f>payesh!H86</f>
        <v>180000000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دهلران</v>
      </c>
      <c r="E8" s="422" t="str">
        <f>payesh!I5</f>
        <v>موسيان</v>
      </c>
      <c r="F8" s="422" t="str">
        <f>payesh!I6</f>
        <v>عدالت</v>
      </c>
      <c r="G8" s="422" t="str">
        <f>payesh!I10</f>
        <v>کلینیک آفرینش سبز</v>
      </c>
      <c r="H8" s="422" t="str">
        <f>payesh!I13</f>
        <v>اقدس ولی زاده</v>
      </c>
      <c r="I8" s="423">
        <f>payesh!I14</f>
        <v>9184627055</v>
      </c>
      <c r="J8" s="422">
        <f>payesh!I9</f>
        <v>0</v>
      </c>
      <c r="K8" s="422" t="str">
        <f>payesh!I18</f>
        <v>ت-6</v>
      </c>
      <c r="L8" s="422" t="str">
        <f>payesh!I8</f>
        <v>فعال</v>
      </c>
      <c r="M8" s="422" t="str">
        <f>payesh!I46</f>
        <v>1395/4/27</v>
      </c>
      <c r="N8" s="423">
        <f>payesh!I17</f>
        <v>712048365</v>
      </c>
      <c r="O8" s="423">
        <f>payesh!I16</f>
        <v>24</v>
      </c>
      <c r="P8" s="422" t="str">
        <f>payesh!I19</f>
        <v>فاطمه احمدي</v>
      </c>
      <c r="Q8" s="422" t="str">
        <f>payesh!I20</f>
        <v>ملكيه كايدعباسي</v>
      </c>
      <c r="R8" s="422" t="str">
        <f>payesh!I21</f>
        <v>طوبی کایدعباسی</v>
      </c>
      <c r="S8" s="422">
        <f>payesh!$I$55</f>
        <v>0</v>
      </c>
      <c r="T8" s="445" t="str">
        <f>payesh!I64</f>
        <v>1393/8/20</v>
      </c>
      <c r="U8" s="422">
        <f>payesh!$I$56</f>
        <v>0</v>
      </c>
      <c r="V8" s="445" t="str">
        <f>payesh!I65</f>
        <v>1392/11/2</v>
      </c>
      <c r="W8" s="422" t="str">
        <f>payesh!I78</f>
        <v>93/8/27</v>
      </c>
      <c r="X8" s="422">
        <f>payesh!I79</f>
        <v>77</v>
      </c>
      <c r="Y8" s="422" t="str">
        <f>payesh!$I$83</f>
        <v>1393/10/22</v>
      </c>
      <c r="Z8" s="422">
        <f>payesh!$I$84</f>
        <v>0</v>
      </c>
      <c r="AA8" s="422">
        <f>payesh!I86</f>
        <v>185000000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دهلران</v>
      </c>
      <c r="E9" s="430" t="str">
        <f>payesh!J5</f>
        <v>موسيان</v>
      </c>
      <c r="F9" s="430" t="str">
        <f>payesh!J6</f>
        <v>ضيافت</v>
      </c>
      <c r="G9" s="430" t="str">
        <f>payesh!J10</f>
        <v>کلینیک آفرینش سبز</v>
      </c>
      <c r="H9" s="430" t="str">
        <f>payesh!J13</f>
        <v>اقدس ولی زاده</v>
      </c>
      <c r="I9" s="431">
        <f>payesh!J14</f>
        <v>9184627055</v>
      </c>
      <c r="J9" s="430">
        <f>payesh!J9</f>
        <v>0</v>
      </c>
      <c r="K9" s="430" t="str">
        <f>payesh!J18</f>
        <v>ت-6</v>
      </c>
      <c r="L9" s="430" t="str">
        <f>payesh!J8</f>
        <v>فعال</v>
      </c>
      <c r="M9" s="430" t="str">
        <f>payesh!J46</f>
        <v>1395/4/27</v>
      </c>
      <c r="N9" s="431">
        <f>payesh!J17</f>
        <v>714251228</v>
      </c>
      <c r="O9" s="431">
        <f>payesh!J16</f>
        <v>27</v>
      </c>
      <c r="P9" s="430" t="str">
        <f>payesh!J19</f>
        <v>زهرا نوروزي نهال</v>
      </c>
      <c r="Q9" s="430" t="str">
        <f>payesh!J20</f>
        <v>فریبا دیناروند</v>
      </c>
      <c r="R9" s="430" t="str">
        <f>payesh!J21</f>
        <v>فرزانه جمشیدی</v>
      </c>
      <c r="S9" s="430">
        <f>payesh!$J$55</f>
        <v>0</v>
      </c>
      <c r="T9" s="446" t="str">
        <f>payesh!J64</f>
        <v>93/8/20</v>
      </c>
      <c r="U9" s="430">
        <f>payesh!$J$56</f>
        <v>0</v>
      </c>
      <c r="V9" s="446" t="str">
        <f>payesh!J65</f>
        <v>1393/11/2</v>
      </c>
      <c r="W9" s="430" t="str">
        <f>payesh!J78</f>
        <v>1393/10/28</v>
      </c>
      <c r="X9" s="430">
        <f>payesh!J79</f>
        <v>84</v>
      </c>
      <c r="Y9" s="430" t="str">
        <f>payesh!$J$83</f>
        <v>1393/11/27</v>
      </c>
      <c r="Z9" s="430">
        <f>payesh!$J$84</f>
        <v>0</v>
      </c>
      <c r="AA9" s="430">
        <f>payesh!J86</f>
        <v>180000000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دهلران</v>
      </c>
      <c r="E10" s="422" t="str">
        <f>payesh!K5</f>
        <v>موسيان</v>
      </c>
      <c r="F10" s="422" t="str">
        <f>payesh!K6</f>
        <v>صدف</v>
      </c>
      <c r="G10" s="422" t="str">
        <f>payesh!K10</f>
        <v>کلینیک آفرینش سبز</v>
      </c>
      <c r="H10" s="422" t="str">
        <f>payesh!K13</f>
        <v>فاطمه قطبيان</v>
      </c>
      <c r="I10" s="423">
        <f>payesh!K14</f>
        <v>9187455405</v>
      </c>
      <c r="J10" s="422">
        <f>payesh!K9</f>
        <v>0</v>
      </c>
      <c r="K10" s="422" t="str">
        <f>payesh!K18</f>
        <v>ت-7</v>
      </c>
      <c r="L10" s="422" t="str">
        <f>payesh!K8</f>
        <v>فعال</v>
      </c>
      <c r="M10" s="422" t="str">
        <f>payesh!K46</f>
        <v>1395/4/27</v>
      </c>
      <c r="N10" s="423">
        <f>payesh!K17</f>
        <v>714261349</v>
      </c>
      <c r="O10" s="423">
        <f>payesh!K16</f>
        <v>24</v>
      </c>
      <c r="P10" s="422" t="str">
        <f>payesh!K19</f>
        <v>اشرف روشن</v>
      </c>
      <c r="Q10" s="422" t="str">
        <f>payesh!K20</f>
        <v>سکینه نیکو</v>
      </c>
      <c r="R10" s="422" t="str">
        <f>payesh!K21</f>
        <v>زينب زارعي</v>
      </c>
      <c r="S10" s="422">
        <f>payesh!$K$55</f>
        <v>0</v>
      </c>
      <c r="T10" s="445" t="str">
        <f>payesh!K64</f>
        <v>1393/8/20</v>
      </c>
      <c r="U10" s="422">
        <f>payesh!$K$56</f>
        <v>0</v>
      </c>
      <c r="V10" s="445" t="str">
        <f>payesh!K65</f>
        <v>1393/11/2</v>
      </c>
      <c r="W10" s="422" t="str">
        <f>payesh!K78</f>
        <v>1393/10/28</v>
      </c>
      <c r="X10" s="422">
        <f>payesh!K79</f>
        <v>78</v>
      </c>
      <c r="Y10" s="422" t="str">
        <f>payesh!$K$83</f>
        <v>1393/11/27</v>
      </c>
      <c r="Z10" s="422">
        <f>payesh!$K$84</f>
        <v>0</v>
      </c>
      <c r="AA10" s="422">
        <f>payesh!K86</f>
        <v>185000000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دهلران</v>
      </c>
      <c r="E11" s="430" t="str">
        <f>payesh!L5</f>
        <v>پتك ديناروند</v>
      </c>
      <c r="F11" s="430" t="str">
        <f>payesh!L6</f>
        <v>هميشه بهار</v>
      </c>
      <c r="G11" s="430" t="str">
        <f>payesh!L10</f>
        <v>کلینیک آفرینش سبز</v>
      </c>
      <c r="H11" s="430" t="str">
        <f>payesh!L13</f>
        <v>فاطمه قطبيان</v>
      </c>
      <c r="I11" s="431">
        <f>payesh!L14</f>
        <v>9187455405</v>
      </c>
      <c r="J11" s="430">
        <f>payesh!L9</f>
        <v>0</v>
      </c>
      <c r="K11" s="430" t="str">
        <f>payesh!L18</f>
        <v>ت-6</v>
      </c>
      <c r="L11" s="430" t="str">
        <f>payesh!L8</f>
        <v>فعال</v>
      </c>
      <c r="M11" s="430" t="str">
        <f>payesh!L46</f>
        <v>1395/4/24</v>
      </c>
      <c r="N11" s="431">
        <f>payesh!L17</f>
        <v>714252607</v>
      </c>
      <c r="O11" s="431">
        <f>payesh!L16</f>
        <v>23</v>
      </c>
      <c r="P11" s="430" t="str">
        <f>payesh!L19</f>
        <v>فاطمه عبدالي</v>
      </c>
      <c r="Q11" s="430" t="str">
        <f>payesh!L20</f>
        <v>فاطمه ناجي پور</v>
      </c>
      <c r="R11" s="430" t="str">
        <f>payesh!L21</f>
        <v>زهرامرادزاده</v>
      </c>
      <c r="S11" s="430">
        <f>payesh!$L$55</f>
        <v>0</v>
      </c>
      <c r="T11" s="446" t="str">
        <f>payesh!L64</f>
        <v>1393/8/20</v>
      </c>
      <c r="U11" s="430">
        <f>payesh!$L$56</f>
        <v>0</v>
      </c>
      <c r="V11" s="446" t="str">
        <f>payesh!L65</f>
        <v>1393/11/2</v>
      </c>
      <c r="W11" s="430" t="str">
        <f>payesh!L78</f>
        <v>1393/10/28</v>
      </c>
      <c r="X11" s="430">
        <f>payesh!L79</f>
        <v>75</v>
      </c>
      <c r="Y11" s="430" t="str">
        <f>payesh!$L$83</f>
        <v>1393/11/27</v>
      </c>
      <c r="Z11" s="430">
        <f>payesh!$L$84</f>
        <v>0</v>
      </c>
      <c r="AA11" s="430">
        <f>payesh!L86</f>
        <v>200000000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ايلام</v>
      </c>
      <c r="D12" s="422" t="str">
        <f>payesh!M4</f>
        <v>دهلران</v>
      </c>
      <c r="E12" s="422" t="str">
        <f>payesh!M5</f>
        <v>تم تم آب</v>
      </c>
      <c r="F12" s="422" t="str">
        <f>payesh!M6</f>
        <v>پرستو</v>
      </c>
      <c r="G12" s="422" t="str">
        <f>payesh!M10</f>
        <v>کلینیک آفرینش سبز</v>
      </c>
      <c r="H12" s="422" t="str">
        <f>payesh!M13</f>
        <v>فاطمه قطبيان</v>
      </c>
      <c r="I12" s="423">
        <f>payesh!M14</f>
        <v>9187455405</v>
      </c>
      <c r="J12" s="422">
        <f>payesh!M9</f>
        <v>0</v>
      </c>
      <c r="K12" s="422" t="str">
        <f>payesh!M18</f>
        <v>2-ت</v>
      </c>
      <c r="L12" s="422" t="str">
        <f>payesh!M8</f>
        <v>فعال</v>
      </c>
      <c r="M12" s="422" t="str">
        <f>payesh!M46</f>
        <v>1395\4\26</v>
      </c>
      <c r="N12" s="423">
        <f>payesh!M17</f>
        <v>753168069</v>
      </c>
      <c r="O12" s="423">
        <f>payesh!M16</f>
        <v>12</v>
      </c>
      <c r="P12" s="422" t="str">
        <f>payesh!M19</f>
        <v>زهره رحمتي</v>
      </c>
      <c r="Q12" s="422" t="str">
        <f>payesh!M20</f>
        <v>طيبه سبزي</v>
      </c>
      <c r="R12" s="422" t="str">
        <f>payesh!M21</f>
        <v>زهرا سبزعلي پور</v>
      </c>
      <c r="S12" s="422">
        <f>payesh!$M$55</f>
        <v>0</v>
      </c>
      <c r="T12" s="445" t="str">
        <f>payesh!M64</f>
        <v>1395/3/29</v>
      </c>
      <c r="U12" s="422">
        <f>payesh!$M$56</f>
        <v>0</v>
      </c>
      <c r="V12" s="445" t="str">
        <f>payesh!M65</f>
        <v>1395/3/29</v>
      </c>
      <c r="W12" s="422" t="str">
        <f>payesh!M78</f>
        <v>1395/1/26</v>
      </c>
      <c r="X12" s="422">
        <f>payesh!M79</f>
        <v>58</v>
      </c>
      <c r="Y12" s="422">
        <f>payesh!$M$83</f>
        <v>0</v>
      </c>
      <c r="Z12" s="422">
        <f>payesh!$M$84</f>
        <v>0</v>
      </c>
      <c r="AA12" s="422">
        <f>payesh!M86</f>
        <v>200000000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دهلران</v>
      </c>
      <c r="E13" s="430" t="str">
        <f>payesh!N5</f>
        <v>گوراب پایین</v>
      </c>
      <c r="F13" s="430" t="str">
        <f>payesh!N6</f>
        <v>نیلوفر</v>
      </c>
      <c r="G13" s="430" t="str">
        <f>payesh!N10</f>
        <v>کلینیک آفرینش سبز</v>
      </c>
      <c r="H13" s="430" t="str">
        <f>payesh!N13</f>
        <v>هدی مجیدی پور</v>
      </c>
      <c r="I13" s="431">
        <f>payesh!N14</f>
        <v>9185502576</v>
      </c>
      <c r="J13" s="430">
        <f>payesh!N9</f>
        <v>0</v>
      </c>
      <c r="K13" s="430" t="str">
        <f>payesh!N18</f>
        <v>پ14</v>
      </c>
      <c r="L13" s="430" t="str">
        <f>payesh!N8</f>
        <v>فعال</v>
      </c>
      <c r="M13" s="430" t="str">
        <f>payesh!N46</f>
        <v>1395/4/10</v>
      </c>
      <c r="N13" s="431">
        <f>payesh!N17</f>
        <v>696169271</v>
      </c>
      <c r="O13" s="431">
        <f>payesh!N16</f>
        <v>28</v>
      </c>
      <c r="P13" s="430" t="str">
        <f>payesh!N19</f>
        <v>زینب امیدی نیا</v>
      </c>
      <c r="Q13" s="430" t="str">
        <f>payesh!N20</f>
        <v>مهناز امیدی</v>
      </c>
      <c r="R13" s="430" t="str">
        <f>payesh!N21</f>
        <v>آمنه امیدی</v>
      </c>
      <c r="S13" s="430">
        <f>payesh!$N$55</f>
        <v>0</v>
      </c>
      <c r="T13" s="446" t="str">
        <f>payesh!N64</f>
        <v>1393/3/28</v>
      </c>
      <c r="U13" s="430">
        <f>payesh!$N$56</f>
        <v>0</v>
      </c>
      <c r="V13" s="446" t="str">
        <f>payesh!N65</f>
        <v>1393/7/19</v>
      </c>
      <c r="W13" s="430" t="str">
        <f>payesh!N78</f>
        <v>1393/6/10</v>
      </c>
      <c r="X13" s="430">
        <f>payesh!N79</f>
        <v>64</v>
      </c>
      <c r="Y13" s="430" t="str">
        <f>payesh!$N$83</f>
        <v>1393/7/2</v>
      </c>
      <c r="Z13" s="430">
        <f>payesh!$N$84</f>
        <v>0</v>
      </c>
      <c r="AA13" s="430">
        <f>payesh!N86</f>
        <v>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دهلران</v>
      </c>
      <c r="E14" s="422" t="str">
        <f>payesh!O5</f>
        <v>گوراب پایین</v>
      </c>
      <c r="F14" s="422" t="str">
        <f>payesh!O6</f>
        <v>توسعه</v>
      </c>
      <c r="G14" s="422" t="str">
        <f>payesh!O10</f>
        <v>کلینیک آفرینش سبز</v>
      </c>
      <c r="H14" s="422" t="str">
        <f>payesh!O13</f>
        <v>هدی مجیدی پور</v>
      </c>
      <c r="I14" s="423">
        <f>payesh!O14</f>
        <v>9185502576</v>
      </c>
      <c r="J14" s="422">
        <f>payesh!O9</f>
        <v>0</v>
      </c>
      <c r="K14" s="422" t="str">
        <f>payesh!O18</f>
        <v>ت9</v>
      </c>
      <c r="L14" s="422" t="str">
        <f>payesh!O8</f>
        <v>فعال</v>
      </c>
      <c r="M14" s="422" t="str">
        <f>payesh!O46</f>
        <v>1395/4/10</v>
      </c>
      <c r="N14" s="423">
        <f>payesh!O17</f>
        <v>6961504</v>
      </c>
      <c r="O14" s="423">
        <f>payesh!O16</f>
        <v>28</v>
      </c>
      <c r="P14" s="422" t="str">
        <f>payesh!O19</f>
        <v>طاهره فیض الهی</v>
      </c>
      <c r="Q14" s="422" t="str">
        <f>payesh!O20</f>
        <v>مرضیه فیض الهی</v>
      </c>
      <c r="R14" s="422" t="str">
        <f>payesh!O21</f>
        <v>ریحانه دارش</v>
      </c>
      <c r="S14" s="422">
        <f>payesh!$O$55</f>
        <v>0</v>
      </c>
      <c r="T14" s="445" t="str">
        <f>payesh!O64</f>
        <v>1393/4/4</v>
      </c>
      <c r="U14" s="422">
        <f>payesh!$O$56</f>
        <v>0</v>
      </c>
      <c r="V14" s="445" t="str">
        <f>payesh!O65</f>
        <v>1393/7/19</v>
      </c>
      <c r="W14" s="422" t="str">
        <f>payesh!O78</f>
        <v>1393/6/10</v>
      </c>
      <c r="X14" s="422">
        <f>payesh!O79</f>
        <v>58</v>
      </c>
      <c r="Y14" s="422" t="str">
        <f>payesh!$O$83</f>
        <v>1393/7/2</v>
      </c>
      <c r="Z14" s="422">
        <f>payesh!$O$84</f>
        <v>0</v>
      </c>
      <c r="AA14" s="422">
        <f>payesh!O86</f>
        <v>150000000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دهلران</v>
      </c>
      <c r="E15" s="430" t="str">
        <f>payesh!P5</f>
        <v>گوراب پایین</v>
      </c>
      <c r="F15" s="430" t="str">
        <f>payesh!P6</f>
        <v>لاله</v>
      </c>
      <c r="G15" s="430" t="str">
        <f>payesh!P10</f>
        <v>کلینیک آفرینش سبز</v>
      </c>
      <c r="H15" s="430" t="str">
        <f>payesh!P13</f>
        <v>هدی مجیدی پور</v>
      </c>
      <c r="I15" s="431">
        <f>payesh!P14</f>
        <v>9185502576</v>
      </c>
      <c r="J15" s="430">
        <f>payesh!P9</f>
        <v>0</v>
      </c>
      <c r="K15" s="430" t="str">
        <f>payesh!P18</f>
        <v>ت2</v>
      </c>
      <c r="L15" s="430" t="str">
        <f>payesh!P8</f>
        <v>فعال</v>
      </c>
      <c r="M15" s="430" t="str">
        <f>payesh!P46</f>
        <v>1395/4/10</v>
      </c>
      <c r="N15" s="431">
        <f>payesh!P17</f>
        <v>69617138</v>
      </c>
      <c r="O15" s="431">
        <f>payesh!P16</f>
        <v>28</v>
      </c>
      <c r="P15" s="430" t="str">
        <f>payesh!P19</f>
        <v>ناهید میرزایی</v>
      </c>
      <c r="Q15" s="430" t="str">
        <f>payesh!P20</f>
        <v>زهرا پرکاسبی</v>
      </c>
      <c r="R15" s="430" t="str">
        <f>payesh!P21</f>
        <v>زینب بساطی</v>
      </c>
      <c r="S15" s="430">
        <f>payesh!$P$55</f>
        <v>0</v>
      </c>
      <c r="T15" s="446" t="str">
        <f>payesh!P64</f>
        <v>1393/3/28</v>
      </c>
      <c r="U15" s="430">
        <f>payesh!$P$56</f>
        <v>0</v>
      </c>
      <c r="V15" s="446" t="str">
        <f>payesh!P65</f>
        <v>1393/7/19</v>
      </c>
      <c r="W15" s="430" t="str">
        <f>payesh!P78</f>
        <v>1393/6/10</v>
      </c>
      <c r="X15" s="430">
        <f>payesh!P79</f>
        <v>56</v>
      </c>
      <c r="Y15" s="430" t="str">
        <f>payesh!$P$83</f>
        <v>1393/7/2</v>
      </c>
      <c r="Z15" s="430">
        <f>payesh!$P$84</f>
        <v>0</v>
      </c>
      <c r="AA15" s="430">
        <f>payesh!P86</f>
        <v>130000000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دهلران</v>
      </c>
      <c r="E16" s="422" t="str">
        <f>payesh!Q5</f>
        <v>پتک</v>
      </c>
      <c r="F16" s="422" t="str">
        <f>payesh!Q6</f>
        <v>یاس</v>
      </c>
      <c r="G16" s="422" t="str">
        <f>payesh!Q10</f>
        <v>کلینیک آفرینش سبز</v>
      </c>
      <c r="H16" s="422" t="str">
        <f>payesh!Q13</f>
        <v>اقدس ولی زاده</v>
      </c>
      <c r="I16" s="423">
        <f>payesh!Q14</f>
        <v>9184627055</v>
      </c>
      <c r="J16" s="422">
        <f>payesh!Q9</f>
        <v>0</v>
      </c>
      <c r="K16" s="422" t="str">
        <f>payesh!Q18</f>
        <v>ت-4</v>
      </c>
      <c r="L16" s="422" t="str">
        <f>payesh!Q8</f>
        <v>فعال</v>
      </c>
      <c r="M16" s="422" t="str">
        <f>payesh!Q46</f>
        <v>1395/4/24</v>
      </c>
      <c r="N16" s="423">
        <f>payesh!Q17</f>
        <v>720610382</v>
      </c>
      <c r="O16" s="423">
        <f>payesh!Q16</f>
        <v>21</v>
      </c>
      <c r="P16" s="422" t="str">
        <f>payesh!Q19</f>
        <v>مریم قربانی</v>
      </c>
      <c r="Q16" s="422" t="str">
        <f>payesh!Q20</f>
        <v>روبخیر دمادم</v>
      </c>
      <c r="R16" s="422" t="str">
        <f>payesh!Q21</f>
        <v>الهام حاتمی</v>
      </c>
      <c r="S16" s="422">
        <f>payesh!$Q$55</f>
        <v>0</v>
      </c>
      <c r="T16" s="445" t="str">
        <f>payesh!Q64</f>
        <v>1393/11/2</v>
      </c>
      <c r="U16" s="422">
        <f>payesh!$Q$56</f>
        <v>0</v>
      </c>
      <c r="V16" s="445" t="str">
        <f>payesh!Q65</f>
        <v>1394/2/31</v>
      </c>
      <c r="W16" s="422">
        <f>payesh!Q78</f>
        <v>0</v>
      </c>
      <c r="X16" s="422">
        <f>payesh!Q79</f>
        <v>0</v>
      </c>
      <c r="Y16" s="422" t="str">
        <f>payesh!$Q$83</f>
        <v>1394/4/15</v>
      </c>
      <c r="Z16" s="422">
        <f>payesh!$Q$84</f>
        <v>0</v>
      </c>
      <c r="AA16" s="422">
        <f>payesh!Q86</f>
        <v>185000000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دهلران</v>
      </c>
      <c r="E17" s="430" t="str">
        <f>payesh!R5</f>
        <v>حاضرمیل</v>
      </c>
      <c r="F17" s="430" t="str">
        <f>payesh!R6</f>
        <v>صداقت</v>
      </c>
      <c r="G17" s="430" t="str">
        <f>payesh!R10</f>
        <v>کلینیک آفرینش سبز</v>
      </c>
      <c r="H17" s="430" t="str">
        <f>payesh!R13</f>
        <v>اقدس ولی زاده</v>
      </c>
      <c r="I17" s="431">
        <f>payesh!R14</f>
        <v>9184627055</v>
      </c>
      <c r="J17" s="430">
        <f>payesh!R9</f>
        <v>0</v>
      </c>
      <c r="K17" s="430" t="str">
        <f>payesh!R18</f>
        <v>ت-7</v>
      </c>
      <c r="L17" s="430" t="str">
        <f>payesh!R8</f>
        <v>فعال</v>
      </c>
      <c r="M17" s="430" t="str">
        <f>payesh!R46</f>
        <v>1395/4/25</v>
      </c>
      <c r="N17" s="431">
        <f>payesh!R17</f>
        <v>699398855</v>
      </c>
      <c r="O17" s="431">
        <f>payesh!R16</f>
        <v>29</v>
      </c>
      <c r="P17" s="430" t="str">
        <f>payesh!R19</f>
        <v>مهین کاکه</v>
      </c>
      <c r="Q17" s="430" t="str">
        <f>payesh!R20</f>
        <v>زينب عيني</v>
      </c>
      <c r="R17" s="430" t="str">
        <f>payesh!R21</f>
        <v>طلعت نوروزی</v>
      </c>
      <c r="S17" s="430">
        <f>payesh!$R$55</f>
        <v>0</v>
      </c>
      <c r="T17" s="446" t="str">
        <f>payesh!R64</f>
        <v>1393/3/28</v>
      </c>
      <c r="U17" s="430">
        <f>payesh!$R$56</f>
        <v>0</v>
      </c>
      <c r="V17" s="446" t="str">
        <f>payesh!R65</f>
        <v>1393/07/19</v>
      </c>
      <c r="W17" s="430" t="str">
        <f>payesh!R78</f>
        <v>1393/4/25</v>
      </c>
      <c r="X17" s="430">
        <f>payesh!R79</f>
        <v>56</v>
      </c>
      <c r="Y17" s="430" t="str">
        <f>payesh!$R$83</f>
        <v>1393/7/2</v>
      </c>
      <c r="Z17" s="430">
        <f>payesh!$R$84</f>
        <v>0</v>
      </c>
      <c r="AA17" s="430">
        <f>payesh!R86</f>
        <v>230000000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دهلران</v>
      </c>
      <c r="E18" s="422" t="str">
        <f>payesh!S5</f>
        <v>شهرک وحدت</v>
      </c>
      <c r="F18" s="422" t="str">
        <f>payesh!S6</f>
        <v>دلنیا</v>
      </c>
      <c r="G18" s="422" t="str">
        <f>payesh!S10</f>
        <v>کلینیک آفرینش سبز</v>
      </c>
      <c r="H18" s="422" t="str">
        <f>payesh!S13</f>
        <v>اقدس ولی زاده</v>
      </c>
      <c r="I18" s="423">
        <f>payesh!S14</f>
        <v>9184627055</v>
      </c>
      <c r="J18" s="422">
        <f>payesh!S9</f>
        <v>0</v>
      </c>
      <c r="K18" s="422" t="str">
        <f>payesh!S18</f>
        <v>ت-9</v>
      </c>
      <c r="L18" s="422" t="str">
        <f>payesh!S8</f>
        <v>فعال</v>
      </c>
      <c r="M18" s="422" t="str">
        <f>payesh!S46</f>
        <v>1395/4/29</v>
      </c>
      <c r="N18" s="423">
        <f>payesh!S17</f>
        <v>699377845</v>
      </c>
      <c r="O18" s="423">
        <f>payesh!S16</f>
        <v>30</v>
      </c>
      <c r="P18" s="422" t="str">
        <f>payesh!S19</f>
        <v>فاطمه رضایی</v>
      </c>
      <c r="Q18" s="422" t="str">
        <f>payesh!S20</f>
        <v>مرضیه جابری</v>
      </c>
      <c r="R18" s="422" t="str">
        <f>payesh!S21</f>
        <v>زهرا برزگر</v>
      </c>
      <c r="S18" s="422">
        <f>payesh!$S$55</f>
        <v>0</v>
      </c>
      <c r="T18" s="445" t="str">
        <f>payesh!S64</f>
        <v>1393/3/28</v>
      </c>
      <c r="U18" s="422">
        <f>payesh!$S$56</f>
        <v>0</v>
      </c>
      <c r="V18" s="445" t="str">
        <f>payesh!S65</f>
        <v>1393/07/19</v>
      </c>
      <c r="W18" s="422" t="str">
        <f>payesh!S78</f>
        <v>1393/4/25</v>
      </c>
      <c r="X18" s="422">
        <f>payesh!S79</f>
        <v>58</v>
      </c>
      <c r="Y18" s="422" t="str">
        <f>payesh!$S$83</f>
        <v>1393/7/2</v>
      </c>
      <c r="Z18" s="422">
        <f>payesh!$S$84</f>
        <v>0</v>
      </c>
      <c r="AA18" s="422">
        <f>payesh!S86</f>
        <v>185000000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t="str">
        <f>payesh!T3</f>
        <v>ایلام</v>
      </c>
      <c r="D19" s="430" t="str">
        <f>payesh!T4</f>
        <v>دهلران</v>
      </c>
      <c r="E19" s="430" t="str">
        <f>payesh!T5</f>
        <v>حاضر میل</v>
      </c>
      <c r="F19" s="430" t="str">
        <f>payesh!T6</f>
        <v>گل محمدی</v>
      </c>
      <c r="G19" s="430" t="str">
        <f>payesh!T10</f>
        <v>کلینیک آفرینش سبز</v>
      </c>
      <c r="H19" s="430" t="str">
        <f>payesh!T13</f>
        <v>فاطمه قطبيان</v>
      </c>
      <c r="I19" s="431">
        <f>payesh!T14</f>
        <v>9187455405</v>
      </c>
      <c r="J19" s="430">
        <f>payesh!T9</f>
        <v>0</v>
      </c>
      <c r="K19" s="430" t="str">
        <f>payesh!T18</f>
        <v>ت-8</v>
      </c>
      <c r="L19" s="430" t="str">
        <f>payesh!T8</f>
        <v>فعال</v>
      </c>
      <c r="M19" s="430" t="str">
        <f>payesh!T46</f>
        <v>1395/4/29</v>
      </c>
      <c r="N19" s="431">
        <f>payesh!T17</f>
        <v>699406674</v>
      </c>
      <c r="O19" s="431">
        <f>payesh!T16</f>
        <v>30</v>
      </c>
      <c r="P19" s="430" t="str">
        <f>payesh!T19</f>
        <v>فاطمه هملی</v>
      </c>
      <c r="Q19" s="430" t="str">
        <f>payesh!T20</f>
        <v>فروزان هملی</v>
      </c>
      <c r="R19" s="430" t="str">
        <f>payesh!T21</f>
        <v>ریحان کریمی</v>
      </c>
      <c r="S19" s="430">
        <f>payesh!$T$55</f>
        <v>0</v>
      </c>
      <c r="T19" s="446" t="str">
        <f>payesh!T64</f>
        <v>1393/03/28</v>
      </c>
      <c r="U19" s="430">
        <f>payesh!$T$56</f>
        <v>0</v>
      </c>
      <c r="V19" s="446" t="str">
        <f>payesh!T65</f>
        <v>1393/07/19</v>
      </c>
      <c r="W19" s="430" t="str">
        <f>payesh!T78</f>
        <v>1393/4/25</v>
      </c>
      <c r="X19" s="430">
        <f>payesh!T79</f>
        <v>56</v>
      </c>
      <c r="Y19" s="430" t="str">
        <f>payesh!$T$83</f>
        <v>1393/7/2</v>
      </c>
      <c r="Z19" s="430">
        <f>payesh!$T$84</f>
        <v>0</v>
      </c>
      <c r="AA19" s="430">
        <f>payesh!T86</f>
        <v>185000000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t="str">
        <f>payesh!U3</f>
        <v>ایلام</v>
      </c>
      <c r="D20" s="422" t="str">
        <f>payesh!U4</f>
        <v>دهلران</v>
      </c>
      <c r="E20" s="422" t="str">
        <f>payesh!U5</f>
        <v>شهرک وحدت</v>
      </c>
      <c r="F20" s="422" t="str">
        <f>payesh!U6</f>
        <v>سعادت</v>
      </c>
      <c r="G20" s="422" t="str">
        <f>payesh!U10</f>
        <v>کلینیک آفرینش سبز</v>
      </c>
      <c r="H20" s="422" t="str">
        <f>payesh!U13</f>
        <v>فاطمه قطبيان</v>
      </c>
      <c r="I20" s="423">
        <f>payesh!U14</f>
        <v>9187455405</v>
      </c>
      <c r="J20" s="422">
        <f>payesh!U9</f>
        <v>0</v>
      </c>
      <c r="K20" s="422" t="str">
        <f>payesh!U18</f>
        <v>ت-10</v>
      </c>
      <c r="L20" s="422" t="str">
        <f>payesh!U8</f>
        <v>فعال</v>
      </c>
      <c r="M20" s="422" t="str">
        <f>payesh!U46</f>
        <v>1395/4/29</v>
      </c>
      <c r="N20" s="423">
        <f>payesh!U17</f>
        <v>700793139</v>
      </c>
      <c r="O20" s="423">
        <f>payesh!U16</f>
        <v>30</v>
      </c>
      <c r="P20" s="422" t="str">
        <f>payesh!U19</f>
        <v>فروزان مرادی</v>
      </c>
      <c r="Q20" s="422" t="str">
        <f>payesh!U20</f>
        <v>فوزیه شادی</v>
      </c>
      <c r="R20" s="422" t="str">
        <f>payesh!U21</f>
        <v>طیبه نوروزی</v>
      </c>
      <c r="S20" s="422">
        <f>payesh!$U$55</f>
        <v>0</v>
      </c>
      <c r="T20" s="445" t="str">
        <f>payesh!U64</f>
        <v>1393/3/28</v>
      </c>
      <c r="U20" s="422">
        <f>payesh!$U$56</f>
        <v>0</v>
      </c>
      <c r="V20" s="445" t="str">
        <f>payesh!U65</f>
        <v>1393/7/19</v>
      </c>
      <c r="W20" s="422" t="str">
        <f>payesh!U78</f>
        <v>1393/4/25</v>
      </c>
      <c r="X20" s="422">
        <f>payesh!U79</f>
        <v>58</v>
      </c>
      <c r="Y20" s="422" t="str">
        <f>payesh!$U$83</f>
        <v>1393/7/2</v>
      </c>
      <c r="Z20" s="422">
        <f>payesh!$U$84</f>
        <v>0</v>
      </c>
      <c r="AA20" s="422">
        <f>payesh!U86</f>
        <v>185000000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t="str">
        <f>payesh!V3</f>
        <v>ایلام</v>
      </c>
      <c r="D21" s="430" t="str">
        <f>payesh!V4</f>
        <v>دهلران</v>
      </c>
      <c r="E21" s="430" t="str">
        <f>payesh!V5</f>
        <v>شهرک وحدت</v>
      </c>
      <c r="F21" s="430" t="str">
        <f>payesh!V6</f>
        <v>روشنك</v>
      </c>
      <c r="G21" s="430" t="str">
        <f>payesh!V10</f>
        <v>کلینیک آفرینش سبز</v>
      </c>
      <c r="H21" s="430" t="str">
        <f>payesh!V13</f>
        <v>فاطمه قطبیان</v>
      </c>
      <c r="I21" s="431">
        <f>payesh!V14</f>
        <v>9187455405</v>
      </c>
      <c r="J21" s="430">
        <f>payesh!V9</f>
        <v>0</v>
      </c>
      <c r="K21" s="430" t="str">
        <f>payesh!V18</f>
        <v>ت-6</v>
      </c>
      <c r="L21" s="430" t="str">
        <f>payesh!V8</f>
        <v>فعال</v>
      </c>
      <c r="M21" s="430" t="str">
        <f>payesh!V46</f>
        <v>1395/4/29</v>
      </c>
      <c r="N21" s="431">
        <f>payesh!V17</f>
        <v>725134306</v>
      </c>
      <c r="O21" s="431">
        <f>payesh!V16</f>
        <v>22</v>
      </c>
      <c r="P21" s="430" t="str">
        <f>payesh!V19</f>
        <v>تهمينه محمدي</v>
      </c>
      <c r="Q21" s="430" t="str">
        <f>payesh!V20</f>
        <v>شهنازشامحمدی</v>
      </c>
      <c r="R21" s="430" t="str">
        <f>payesh!V21</f>
        <v>فاطمه سهرابي</v>
      </c>
      <c r="S21" s="430">
        <f>payesh!$V$55</f>
        <v>0</v>
      </c>
      <c r="T21" s="446" t="str">
        <f>payesh!V64</f>
        <v>1393/11/2</v>
      </c>
      <c r="U21" s="430">
        <f>payesh!$V$56</f>
        <v>0</v>
      </c>
      <c r="V21" s="446" t="str">
        <f>payesh!V65</f>
        <v>1394/2/31</v>
      </c>
      <c r="W21" s="430" t="str">
        <f>payesh!V78</f>
        <v>1394/1/26</v>
      </c>
      <c r="X21" s="430">
        <f>payesh!V79</f>
        <v>89</v>
      </c>
      <c r="Y21" s="430" t="str">
        <f>payesh!$V$83</f>
        <v>1394/4/15</v>
      </c>
      <c r="Z21" s="430">
        <f>payesh!$V$84</f>
        <v>0</v>
      </c>
      <c r="AA21" s="430">
        <f>payesh!V86</f>
        <v>185000000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t="str">
        <f>payesh!X3</f>
        <v>ایلام</v>
      </c>
      <c r="D22" s="422" t="str">
        <f>payesh!W4</f>
        <v>دهلران</v>
      </c>
      <c r="E22" s="422" t="str">
        <f>payesh!W5</f>
        <v>تم تم آب</v>
      </c>
      <c r="F22" s="422" t="str">
        <f>payesh!W6</f>
        <v>دوستی</v>
      </c>
      <c r="G22" s="422" t="str">
        <f>payesh!W10</f>
        <v>کلینیک آفرینش سبز</v>
      </c>
      <c r="H22" s="422" t="str">
        <f>payesh!W13</f>
        <v>فاطمه قطبیان</v>
      </c>
      <c r="I22" s="423">
        <f>payesh!W14</f>
        <v>9187455405</v>
      </c>
      <c r="J22" s="422">
        <f>payesh!W9</f>
        <v>0</v>
      </c>
      <c r="K22" s="422" t="str">
        <f>payesh!W18</f>
        <v>ت-6</v>
      </c>
      <c r="L22" s="422" t="str">
        <f>payesh!W8</f>
        <v>فعال</v>
      </c>
      <c r="M22" s="422" t="str">
        <f>payesh!W46</f>
        <v>1395/4/26</v>
      </c>
      <c r="N22" s="423">
        <f>payesh!W17</f>
        <v>724436091</v>
      </c>
      <c r="O22" s="423">
        <f>payesh!W16</f>
        <v>22</v>
      </c>
      <c r="P22" s="422" t="str">
        <f>payesh!W19</f>
        <v>معصومه سبزي</v>
      </c>
      <c r="Q22" s="422" t="str">
        <f>payesh!W20</f>
        <v>فاطمه رحمتی</v>
      </c>
      <c r="R22" s="422" t="str">
        <f>payesh!W21</f>
        <v>محبوبه مرادی</v>
      </c>
      <c r="S22" s="422">
        <f>payesh!$W$55</f>
        <v>0</v>
      </c>
      <c r="T22" s="445" t="str">
        <f>payesh!W64</f>
        <v>1393/11/2</v>
      </c>
      <c r="U22" s="422">
        <f>payesh!$W$56</f>
        <v>0</v>
      </c>
      <c r="V22" s="445" t="str">
        <f>payesh!W65</f>
        <v>1394/1/31</v>
      </c>
      <c r="W22" s="422" t="str">
        <f>payesh!W78</f>
        <v>1394/1/27</v>
      </c>
      <c r="X22" s="422">
        <f>payesh!W79</f>
        <v>84</v>
      </c>
      <c r="Y22" s="422" t="str">
        <f>payesh!$W$83</f>
        <v>1394/4/15</v>
      </c>
      <c r="Z22" s="422">
        <f>payesh!$W$84</f>
        <v>0</v>
      </c>
      <c r="AA22" s="422">
        <f>payesh!W86</f>
        <v>185000000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t="str">
        <f>payesh!X3</f>
        <v>ایلام</v>
      </c>
      <c r="D23" s="430" t="str">
        <f>payesh!X4</f>
        <v>دهلران</v>
      </c>
      <c r="E23" s="430" t="str">
        <f>payesh!X5</f>
        <v>حاضرمیل</v>
      </c>
      <c r="F23" s="430" t="str">
        <f>payesh!X6</f>
        <v>اندیشه</v>
      </c>
      <c r="G23" s="430" t="str">
        <f>payesh!X10</f>
        <v>کلینیک آفرینش سبز</v>
      </c>
      <c r="H23" s="430" t="str">
        <f>payesh!X13</f>
        <v>اقدس ولی زاده</v>
      </c>
      <c r="I23" s="431">
        <f>payesh!X14</f>
        <v>9184627055</v>
      </c>
      <c r="J23" s="430">
        <f>payesh!X9</f>
        <v>0</v>
      </c>
      <c r="K23" s="430" t="str">
        <f>payesh!X18</f>
        <v>ت-5</v>
      </c>
      <c r="L23" s="430" t="str">
        <f>payesh!X8</f>
        <v>فعال</v>
      </c>
      <c r="M23" s="430" t="str">
        <f>payesh!X46</f>
        <v>1395/4/28</v>
      </c>
      <c r="N23" s="431">
        <f>payesh!X17</f>
        <v>724469489</v>
      </c>
      <c r="O23" s="431">
        <f>payesh!X16</f>
        <v>22</v>
      </c>
      <c r="P23" s="430" t="str">
        <f>payesh!X19</f>
        <v>محمد کاکه</v>
      </c>
      <c r="Q23" s="430" t="str">
        <f>payesh!X20</f>
        <v>علی اکبر پژوهنده</v>
      </c>
      <c r="R23" s="430" t="str">
        <f>payesh!X21</f>
        <v>علی ولی پور</v>
      </c>
      <c r="S23" s="430">
        <f>payesh!$X$55</f>
        <v>0</v>
      </c>
      <c r="T23" s="446" t="str">
        <f>payesh!X64</f>
        <v>1394/1/31</v>
      </c>
      <c r="U23" s="430">
        <f>payesh!$X$56</f>
        <v>0</v>
      </c>
      <c r="V23" s="446" t="str">
        <f>payesh!X65</f>
        <v>1394/2/31</v>
      </c>
      <c r="W23" s="430" t="str">
        <f>payesh!X78</f>
        <v>1394/2/28</v>
      </c>
      <c r="X23" s="430">
        <f>payesh!X79</f>
        <v>84</v>
      </c>
      <c r="Y23" s="430" t="str">
        <f>payesh!$X$83</f>
        <v>1394/4/15</v>
      </c>
      <c r="Z23" s="430">
        <f>payesh!$X$84</f>
        <v>0</v>
      </c>
      <c r="AA23" s="430">
        <f>payesh!X86</f>
        <v>220000000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t="str">
        <f>payesh!Y3</f>
        <v>ایلام</v>
      </c>
      <c r="D24" s="422" t="str">
        <f>payesh!Y4</f>
        <v>دهلران</v>
      </c>
      <c r="E24" s="422" t="str">
        <f>payesh!Y5</f>
        <v>تم تم آب</v>
      </c>
      <c r="F24" s="422" t="str">
        <f>payesh!Y6</f>
        <v>خورشید</v>
      </c>
      <c r="G24" s="422" t="str">
        <f>payesh!Y10</f>
        <v>کلینیک آفرینش سبز</v>
      </c>
      <c r="H24" s="422" t="str">
        <f>payesh!Y13</f>
        <v>اقدس ولی زاده</v>
      </c>
      <c r="I24" s="423">
        <f>payesh!Y14</f>
        <v>9184627055</v>
      </c>
      <c r="J24" s="422">
        <f>payesh!Y9</f>
        <v>0</v>
      </c>
      <c r="K24" s="422" t="str">
        <f>payesh!Y18</f>
        <v>ت-5</v>
      </c>
      <c r="L24" s="422" t="str">
        <f>payesh!Y8</f>
        <v>فعال</v>
      </c>
      <c r="M24" s="422" t="str">
        <f>payesh!Y46</f>
        <v>1395/4/26</v>
      </c>
      <c r="N24" s="423">
        <f>payesh!Y17</f>
        <v>724702474</v>
      </c>
      <c r="O24" s="423">
        <f>payesh!Y16</f>
        <v>22</v>
      </c>
      <c r="P24" s="422" t="str">
        <f>payesh!Y19</f>
        <v>سهیلا ایینی</v>
      </c>
      <c r="Q24" s="422" t="str">
        <f>payesh!Y20</f>
        <v>الهه رضایی</v>
      </c>
      <c r="R24" s="422" t="str">
        <f>payesh!Y21</f>
        <v>صدیقه زراعی</v>
      </c>
      <c r="S24" s="422">
        <f>payesh!$Y$55</f>
        <v>0</v>
      </c>
      <c r="T24" s="445" t="str">
        <f>payesh!Y64</f>
        <v>1393/11/2</v>
      </c>
      <c r="U24" s="422">
        <f>payesh!$Y$56</f>
        <v>0</v>
      </c>
      <c r="V24" s="445" t="str">
        <f>payesh!Y65</f>
        <v>1394/2/31</v>
      </c>
      <c r="W24" s="422" t="str">
        <f>payesh!Y78</f>
        <v>1394/2/26</v>
      </c>
      <c r="X24" s="422">
        <f>payesh!Y79</f>
        <v>89</v>
      </c>
      <c r="Y24" s="422" t="str">
        <f>payesh!$Y$83</f>
        <v>1394/4/15</v>
      </c>
      <c r="Z24" s="422">
        <f>payesh!$Y$84</f>
        <v>0</v>
      </c>
      <c r="AA24" s="422">
        <f>payesh!Y86</f>
        <v>210000000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t="str">
        <f>payesh!Z3</f>
        <v>ایلام</v>
      </c>
      <c r="D25" s="430" t="str">
        <f>payesh!Z4</f>
        <v>دهلران</v>
      </c>
      <c r="E25" s="430" t="str">
        <f>payesh!Z5</f>
        <v>میمه</v>
      </c>
      <c r="F25" s="430" t="str">
        <f>payesh!Z6</f>
        <v>همیار</v>
      </c>
      <c r="G25" s="430" t="str">
        <f>payesh!Z10</f>
        <v>کلینیک آفرینش سبز</v>
      </c>
      <c r="H25" s="430" t="str">
        <f>payesh!Z13</f>
        <v>هدی مجیدی پور</v>
      </c>
      <c r="I25" s="431">
        <f>payesh!Z14</f>
        <v>9185502576</v>
      </c>
      <c r="J25" s="430">
        <f>payesh!Z9</f>
        <v>0</v>
      </c>
      <c r="K25" s="430" t="str">
        <f>payesh!Z18</f>
        <v>ت3</v>
      </c>
      <c r="L25" s="430" t="str">
        <f>payesh!Z8</f>
        <v>فعال</v>
      </c>
      <c r="M25" s="430" t="str">
        <f>payesh!Z46</f>
        <v>1395/4/25</v>
      </c>
      <c r="N25" s="431">
        <f>payesh!Z17</f>
        <v>725229954</v>
      </c>
      <c r="O25" s="431">
        <f>payesh!Z16</f>
        <v>20</v>
      </c>
      <c r="P25" s="430" t="str">
        <f>payesh!Z19</f>
        <v>فرشته چراغی</v>
      </c>
      <c r="Q25" s="430" t="str">
        <f>payesh!Z20</f>
        <v>راضیه فرهادی</v>
      </c>
      <c r="R25" s="430" t="str">
        <f>payesh!Z21</f>
        <v>زینب چراغی</v>
      </c>
      <c r="S25" s="430">
        <f>payesh!$Z$55</f>
        <v>0</v>
      </c>
      <c r="T25" s="446" t="str">
        <f>payesh!Z64</f>
        <v>1394/3/17</v>
      </c>
      <c r="U25" s="430">
        <f>payesh!$Z$56</f>
        <v>0</v>
      </c>
      <c r="V25" s="446" t="str">
        <f>payesh!Z65</f>
        <v>1394/5/25</v>
      </c>
      <c r="W25" s="430" t="str">
        <f>payesh!Z78</f>
        <v>1394/7/8</v>
      </c>
      <c r="X25" s="430">
        <f>payesh!Z79</f>
        <v>79</v>
      </c>
      <c r="Y25" s="430">
        <f>payesh!$Z$83</f>
        <v>0</v>
      </c>
      <c r="Z25" s="430">
        <f>payesh!$Z$84</f>
        <v>0</v>
      </c>
      <c r="AA25" s="430">
        <f>payesh!Z86</f>
        <v>22500000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t="str">
        <f>payesh!AA3</f>
        <v>ایلام</v>
      </c>
      <c r="D26" s="422" t="str">
        <f>payesh!AA4</f>
        <v>دهلران</v>
      </c>
      <c r="E26" s="422" t="str">
        <f>payesh!AA5</f>
        <v>میمه</v>
      </c>
      <c r="F26" s="422" t="str">
        <f>payesh!AA6</f>
        <v>تابستان 93</v>
      </c>
      <c r="G26" s="422" t="str">
        <f>payesh!AA10</f>
        <v>کلینیک آفرینش سبز</v>
      </c>
      <c r="H26" s="422" t="str">
        <f>payesh!AA13</f>
        <v>هدی مجیدی پور</v>
      </c>
      <c r="I26" s="423">
        <f>payesh!AA14</f>
        <v>9185502576</v>
      </c>
      <c r="J26" s="422">
        <f>payesh!AA9</f>
        <v>0</v>
      </c>
      <c r="K26" s="422" t="str">
        <f>payesh!AA18</f>
        <v>ت3</v>
      </c>
      <c r="L26" s="422" t="str">
        <f>payesh!AA8</f>
        <v>فعال</v>
      </c>
      <c r="M26" s="422" t="str">
        <f>payesh!AA46</f>
        <v>1395/4/25</v>
      </c>
      <c r="N26" s="423">
        <f>payesh!AA17</f>
        <v>725323440</v>
      </c>
      <c r="O26" s="423">
        <f>payesh!AA16</f>
        <v>20</v>
      </c>
      <c r="P26" s="422" t="str">
        <f>payesh!AA19</f>
        <v>سامیه بوچانی</v>
      </c>
      <c r="Q26" s="422" t="str">
        <f>payesh!AA20</f>
        <v>فرشته امیری پور</v>
      </c>
      <c r="R26" s="422" t="str">
        <f>payesh!AA21</f>
        <v>زینب چراغی</v>
      </c>
      <c r="S26" s="422">
        <f>payesh!$AA$55</f>
        <v>0</v>
      </c>
      <c r="T26" s="445" t="str">
        <f>payesh!AA64</f>
        <v>1394/2/31</v>
      </c>
      <c r="U26" s="422">
        <f>payesh!$AA$56</f>
        <v>0</v>
      </c>
      <c r="V26" s="445" t="str">
        <f>payesh!AA65</f>
        <v>1394/5/12</v>
      </c>
      <c r="W26" s="422" t="str">
        <f>payesh!AA78</f>
        <v>1394/7/8</v>
      </c>
      <c r="X26" s="422">
        <f>payesh!AA79</f>
        <v>67</v>
      </c>
      <c r="Y26" s="422">
        <f>payesh!$AA$83</f>
        <v>0</v>
      </c>
      <c r="Z26" s="422">
        <f>payesh!$AA$84</f>
        <v>0</v>
      </c>
      <c r="AA26" s="422">
        <f>payesh!AA86</f>
        <v>185000000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t="str">
        <f>payesh!AB3</f>
        <v>ايلام</v>
      </c>
      <c r="D27" s="430" t="str">
        <f>payesh!AB4</f>
        <v>دهلران</v>
      </c>
      <c r="E27" s="430" t="str">
        <f>payesh!AB5</f>
        <v>حاضرميل</v>
      </c>
      <c r="F27" s="430" t="str">
        <f>payesh!AB6</f>
        <v>نرگس</v>
      </c>
      <c r="G27" s="430" t="str">
        <f>payesh!AB10</f>
        <v>کلینیک آفرینش سبز</v>
      </c>
      <c r="H27" s="430" t="str">
        <f>payesh!AB13</f>
        <v>فاطمه قطبيان</v>
      </c>
      <c r="I27" s="431">
        <f>payesh!AB14</f>
        <v>9187455405</v>
      </c>
      <c r="J27" s="430">
        <f>payesh!AB9</f>
        <v>0</v>
      </c>
      <c r="K27" s="430" t="str">
        <f>payesh!AB18</f>
        <v>ت-6</v>
      </c>
      <c r="L27" s="430" t="str">
        <f>payesh!AB8</f>
        <v>فعال</v>
      </c>
      <c r="M27" s="430" t="str">
        <f>payesh!AB46</f>
        <v>1395/4/28</v>
      </c>
      <c r="N27" s="431">
        <f>payesh!AB17</f>
        <v>731020980</v>
      </c>
      <c r="O27" s="431">
        <f>payesh!AB16</f>
        <v>20</v>
      </c>
      <c r="P27" s="430" t="str">
        <f>payesh!AB19</f>
        <v>هماابراهيمي</v>
      </c>
      <c r="Q27" s="430" t="str">
        <f>payesh!AB20</f>
        <v>مريم وحدتيان</v>
      </c>
      <c r="R27" s="430" t="str">
        <f>payesh!AB21</f>
        <v>فرشته محمدي</v>
      </c>
      <c r="S27" s="430">
        <f>payesh!$AB$55</f>
        <v>0</v>
      </c>
      <c r="T27" s="446" t="str">
        <f>payesh!AB64</f>
        <v>1394/1/31</v>
      </c>
      <c r="U27" s="430">
        <f>payesh!$AB$56</f>
        <v>0</v>
      </c>
      <c r="V27" s="446" t="str">
        <f>payesh!AB65</f>
        <v>1394/5/12</v>
      </c>
      <c r="W27" s="430" t="str">
        <f>payesh!AB78</f>
        <v>1394/1/26</v>
      </c>
      <c r="X27" s="430">
        <f>payesh!AB79</f>
        <v>84</v>
      </c>
      <c r="Y27" s="430" t="str">
        <f>payesh!$AB$83</f>
        <v>1394/4/15</v>
      </c>
      <c r="Z27" s="430">
        <f>payesh!$AB$84</f>
        <v>0</v>
      </c>
      <c r="AA27" s="430">
        <f>payesh!AB86</f>
        <v>220000000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t="str">
        <f>payesh!AC3</f>
        <v>ایلام</v>
      </c>
      <c r="D28" s="422" t="str">
        <f>payesh!AC4</f>
        <v>دهلران</v>
      </c>
      <c r="E28" s="422" t="str">
        <f>payesh!AC5</f>
        <v>شهرک وحدت</v>
      </c>
      <c r="F28" s="422" t="str">
        <f>payesh!AC6</f>
        <v>زکریا</v>
      </c>
      <c r="G28" s="422" t="str">
        <f>payesh!AC10</f>
        <v>کلینیک آفرینش سبز</v>
      </c>
      <c r="H28" s="422" t="str">
        <f>payesh!AC13</f>
        <v>اقدس ولی زاده</v>
      </c>
      <c r="I28" s="423">
        <f>payesh!AC14</f>
        <v>9184627055</v>
      </c>
      <c r="J28" s="422">
        <f>payesh!AC9</f>
        <v>0</v>
      </c>
      <c r="K28" s="422" t="str">
        <f>payesh!AC18</f>
        <v>ت-6</v>
      </c>
      <c r="L28" s="422" t="str">
        <f>payesh!AC8</f>
        <v>فعال</v>
      </c>
      <c r="M28" s="422" t="str">
        <f>payesh!AC46</f>
        <v>1395/4/29</v>
      </c>
      <c r="N28" s="423">
        <f>payesh!AC17</f>
        <v>730704733</v>
      </c>
      <c r="O28" s="423">
        <f>payesh!AC16</f>
        <v>20</v>
      </c>
      <c r="P28" s="422" t="str">
        <f>payesh!AC19</f>
        <v>ماشااله رضائي</v>
      </c>
      <c r="Q28" s="422" t="str">
        <f>payesh!AC20</f>
        <v>سميرا سهرابي</v>
      </c>
      <c r="R28" s="422" t="str">
        <f>payesh!AC21</f>
        <v>آمنه وليزاده</v>
      </c>
      <c r="S28" s="422">
        <f>payesh!$AC$55</f>
        <v>0</v>
      </c>
      <c r="T28" s="445" t="str">
        <f>payesh!AC64</f>
        <v>1394/2/31</v>
      </c>
      <c r="U28" s="422">
        <f>payesh!$AC$56</f>
        <v>0</v>
      </c>
      <c r="V28" s="445" t="str">
        <f>payesh!AC65</f>
        <v>1394/4/31</v>
      </c>
      <c r="W28" s="422">
        <f>payesh!AC78</f>
        <v>0</v>
      </c>
      <c r="X28" s="422">
        <f>payesh!AC79</f>
        <v>0</v>
      </c>
      <c r="Y28" s="422" t="str">
        <f>payesh!$AC$83</f>
        <v>1394/4/15</v>
      </c>
      <c r="Z28" s="422">
        <f>payesh!$AC$84</f>
        <v>0</v>
      </c>
      <c r="AA28" s="422">
        <f>payesh!AC86</f>
        <v>185000000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t="str">
        <f>payesh!AD3</f>
        <v>ايلام</v>
      </c>
      <c r="D29" s="430" t="str">
        <f>payesh!AD4</f>
        <v>دهلران</v>
      </c>
      <c r="E29" s="430" t="str">
        <f>payesh!AD5</f>
        <v>حاضرميل</v>
      </c>
      <c r="F29" s="430" t="str">
        <f>payesh!AD6</f>
        <v>نغمه</v>
      </c>
      <c r="G29" s="430" t="str">
        <f>payesh!AD10</f>
        <v>کلینیک آفرینش سبز</v>
      </c>
      <c r="H29" s="430" t="str">
        <f>payesh!AD13</f>
        <v>فاطمه قطبيان</v>
      </c>
      <c r="I29" s="431">
        <f>payesh!AD14</f>
        <v>9187455405</v>
      </c>
      <c r="J29" s="430">
        <f>payesh!AD9</f>
        <v>0</v>
      </c>
      <c r="K29" s="430" t="str">
        <f>payesh!AD18</f>
        <v>ت-6</v>
      </c>
      <c r="L29" s="430" t="str">
        <f>payesh!AD8</f>
        <v>فعال</v>
      </c>
      <c r="M29" s="430" t="str">
        <f>payesh!AD46</f>
        <v>1395/4/28</v>
      </c>
      <c r="N29" s="431">
        <f>payesh!AD17</f>
        <v>734398336</v>
      </c>
      <c r="O29" s="431">
        <f>payesh!AD16</f>
        <v>19</v>
      </c>
      <c r="P29" s="430" t="str">
        <f>payesh!AD19</f>
        <v>حمديه كريمي</v>
      </c>
      <c r="Q29" s="430" t="str">
        <f>payesh!AD20</f>
        <v>زهرا عماني</v>
      </c>
      <c r="R29" s="430" t="str">
        <f>payesh!AD21</f>
        <v>مهين عبدي</v>
      </c>
      <c r="S29" s="430">
        <f>payesh!$AD$55</f>
        <v>0</v>
      </c>
      <c r="T29" s="446" t="str">
        <f>payesh!AD64</f>
        <v>1394/1/31</v>
      </c>
      <c r="U29" s="430">
        <f>payesh!$AD$56</f>
        <v>0</v>
      </c>
      <c r="V29" s="446" t="str">
        <f>payesh!AD65</f>
        <v>1394/5/12</v>
      </c>
      <c r="W29" s="430" t="str">
        <f>payesh!AD78</f>
        <v>1394/6/28</v>
      </c>
      <c r="X29" s="430">
        <f>payesh!AD79</f>
        <v>69</v>
      </c>
      <c r="Y29" s="430" t="str">
        <f>payesh!$AD$83</f>
        <v>1394/8/19</v>
      </c>
      <c r="Z29" s="430">
        <f>payesh!$AD$84</f>
        <v>0</v>
      </c>
      <c r="AA29" s="430">
        <f>payesh!AD86</f>
        <v>220000000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t="str">
        <f>payesh!AE3</f>
        <v>ايلام</v>
      </c>
      <c r="D30" s="422" t="str">
        <f>payesh!AE4</f>
        <v>دهلران</v>
      </c>
      <c r="E30" s="422" t="str">
        <f>payesh!AE5</f>
        <v>شهرك وحدت</v>
      </c>
      <c r="F30" s="422" t="str">
        <f>payesh!AE6</f>
        <v>هليا</v>
      </c>
      <c r="G30" s="422" t="str">
        <f>payesh!AE10</f>
        <v>کلینیک آفرینش سبز</v>
      </c>
      <c r="H30" s="422" t="str">
        <f>payesh!AE13</f>
        <v>اقدس ولی زاده</v>
      </c>
      <c r="I30" s="423">
        <f>payesh!AE14</f>
        <v>9184627055</v>
      </c>
      <c r="J30" s="422">
        <f>payesh!AE9</f>
        <v>0</v>
      </c>
      <c r="K30" s="422" t="str">
        <f>payesh!AE18</f>
        <v>ت-6</v>
      </c>
      <c r="L30" s="422" t="str">
        <f>payesh!AE8</f>
        <v>فعال</v>
      </c>
      <c r="M30" s="422" t="str">
        <f>payesh!AE46</f>
        <v>1395/4/29</v>
      </c>
      <c r="N30" s="423">
        <f>payesh!AE17</f>
        <v>734253185</v>
      </c>
      <c r="O30" s="423">
        <f>payesh!AE16</f>
        <v>19</v>
      </c>
      <c r="P30" s="422" t="str">
        <f>payesh!AE19</f>
        <v>عصمت جابری</v>
      </c>
      <c r="Q30" s="422" t="str">
        <f>payesh!AE20</f>
        <v>مينا غلامي</v>
      </c>
      <c r="R30" s="422" t="str">
        <f>payesh!AE21</f>
        <v>احمد شامحمدي</v>
      </c>
      <c r="S30" s="422">
        <f>payesh!$AE$55</f>
        <v>0</v>
      </c>
      <c r="T30" s="445" t="str">
        <f>payesh!AE64</f>
        <v>1394/4/31</v>
      </c>
      <c r="U30" s="422">
        <f>payesh!$AE$56</f>
        <v>0</v>
      </c>
      <c r="V30" s="445" t="str">
        <f>payesh!AE65</f>
        <v>1394/4/31</v>
      </c>
      <c r="W30" s="422" t="str">
        <f>payesh!AE78</f>
        <v>1394/6/29</v>
      </c>
      <c r="X30" s="422">
        <f>payesh!AE79</f>
        <v>74</v>
      </c>
      <c r="Y30" s="422" t="str">
        <f>payesh!$AE$83</f>
        <v>1394/8/19</v>
      </c>
      <c r="Z30" s="422">
        <f>payesh!$AE$84</f>
        <v>0</v>
      </c>
      <c r="AA30" s="422">
        <f>payesh!AE86</f>
        <v>235000000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t="str">
        <f>payesh!AF3</f>
        <v>ايلام</v>
      </c>
      <c r="D31" s="430" t="str">
        <f>payesh!AF4</f>
        <v>دهلران</v>
      </c>
      <c r="E31" s="430" t="str">
        <f>payesh!AF5</f>
        <v>شهرك وحدت</v>
      </c>
      <c r="F31" s="430" t="str">
        <f>payesh!AF6</f>
        <v>وحدت</v>
      </c>
      <c r="G31" s="430" t="str">
        <f>payesh!AF10</f>
        <v>کلینیک آفرینش سبز</v>
      </c>
      <c r="H31" s="430" t="str">
        <f>payesh!AF13</f>
        <v>فاطمه قطبيان</v>
      </c>
      <c r="I31" s="431">
        <f>payesh!AF14</f>
        <v>9187455405</v>
      </c>
      <c r="J31" s="430">
        <f>payesh!AF9</f>
        <v>0</v>
      </c>
      <c r="K31" s="430" t="str">
        <f>payesh!AF18</f>
        <v>ت-4</v>
      </c>
      <c r="L31" s="430" t="str">
        <f>payesh!AF8</f>
        <v>فعال</v>
      </c>
      <c r="M31" s="430" t="str">
        <f>payesh!AF46</f>
        <v>1395/4/29</v>
      </c>
      <c r="N31" s="431">
        <f>payesh!AF17</f>
        <v>757582850</v>
      </c>
      <c r="O31" s="431">
        <f>payesh!AF16</f>
        <v>12</v>
      </c>
      <c r="P31" s="430" t="str">
        <f>payesh!AF19</f>
        <v>ايوب رضائي</v>
      </c>
      <c r="Q31" s="430" t="str">
        <f>payesh!AF20</f>
        <v>زينب رضائي</v>
      </c>
      <c r="R31" s="430" t="str">
        <f>payesh!AF21</f>
        <v>كريمه بختي</v>
      </c>
      <c r="S31" s="430">
        <f>payesh!$AF$55</f>
        <v>0</v>
      </c>
      <c r="T31" s="446" t="str">
        <f>payesh!AF64</f>
        <v>1395/3/29</v>
      </c>
      <c r="U31" s="430">
        <f>payesh!$AF$56</f>
        <v>0</v>
      </c>
      <c r="V31" s="446">
        <f>payesh!AF65</f>
        <v>0</v>
      </c>
      <c r="W31" s="430" t="str">
        <f>payesh!AF78</f>
        <v>1394/12/18</v>
      </c>
      <c r="X31" s="430">
        <f>payesh!AF79</f>
        <v>0</v>
      </c>
      <c r="Y31" s="430">
        <f>payesh!$AF$83</f>
        <v>0</v>
      </c>
      <c r="Z31" s="430">
        <f>payesh!$AF$84</f>
        <v>0</v>
      </c>
      <c r="AA31" s="430">
        <f>payesh!AF86</f>
        <v>210000000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t="str">
        <f>payesh!AG3</f>
        <v>ايلام</v>
      </c>
      <c r="D32" s="422" t="str">
        <f>payesh!AG4</f>
        <v>دهلران</v>
      </c>
      <c r="E32" s="422" t="str">
        <f>payesh!AG5</f>
        <v>تم تم اب</v>
      </c>
      <c r="F32" s="422" t="str">
        <f>payesh!AG6</f>
        <v>دريا</v>
      </c>
      <c r="G32" s="422" t="str">
        <f>payesh!AG10</f>
        <v>کلینیک آفرینش سبز</v>
      </c>
      <c r="H32" s="422" t="str">
        <f>payesh!AG13</f>
        <v>اقدس ولی زاده</v>
      </c>
      <c r="I32" s="423">
        <f>payesh!AG14</f>
        <v>9184627055</v>
      </c>
      <c r="J32" s="422">
        <f>payesh!AG9</f>
        <v>0</v>
      </c>
      <c r="K32" s="422" t="str">
        <f>payesh!AG18</f>
        <v>ت-2</v>
      </c>
      <c r="L32" s="422" t="str">
        <f>payesh!AG8</f>
        <v>فعال</v>
      </c>
      <c r="M32" s="422" t="str">
        <f>payesh!AG46</f>
        <v>1395/4/29</v>
      </c>
      <c r="N32" s="423">
        <f>payesh!AG17</f>
        <v>757567739</v>
      </c>
      <c r="O32" s="423">
        <f>payesh!AG16</f>
        <v>12</v>
      </c>
      <c r="P32" s="422" t="str">
        <f>payesh!AG19</f>
        <v>زیبا کرمی</v>
      </c>
      <c r="Q32" s="422" t="str">
        <f>payesh!AG20</f>
        <v>كوثررحمتي نسب</v>
      </c>
      <c r="R32" s="422" t="str">
        <f>payesh!AG21</f>
        <v>فرشته صيدي</v>
      </c>
      <c r="S32" s="422">
        <f>payesh!$AG$55</f>
        <v>0</v>
      </c>
      <c r="T32" s="445" t="str">
        <f>payesh!AG64</f>
        <v>1395/3/29</v>
      </c>
      <c r="U32" s="422">
        <f>payesh!$AG$56</f>
        <v>0</v>
      </c>
      <c r="V32" s="445">
        <f>payesh!AG65</f>
        <v>0</v>
      </c>
      <c r="W32" s="422" t="str">
        <f>payesh!AG78</f>
        <v>1395/1/26</v>
      </c>
      <c r="X32" s="422">
        <f>payesh!AG79</f>
        <v>62</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t="str">
        <f>payesh!AH3</f>
        <v>ايلام</v>
      </c>
      <c r="D33" s="430" t="str">
        <f>payesh!AH4</f>
        <v>دهلران</v>
      </c>
      <c r="E33" s="430" t="str">
        <f>payesh!AH5</f>
        <v>مازعبدالعلي</v>
      </c>
      <c r="F33" s="430" t="str">
        <f>payesh!AH6</f>
        <v>شقايق</v>
      </c>
      <c r="G33" s="430" t="str">
        <f>payesh!AH10</f>
        <v>کلینیک آفرینش سبز</v>
      </c>
      <c r="H33" s="430" t="str">
        <f>payesh!AH13</f>
        <v>فاطمه قطبيان</v>
      </c>
      <c r="I33" s="431">
        <f>payesh!AH14</f>
        <v>9187455405</v>
      </c>
      <c r="J33" s="430">
        <f>payesh!AH9</f>
        <v>0</v>
      </c>
      <c r="K33" s="430" t="str">
        <f>payesh!AH18</f>
        <v>ب-9</v>
      </c>
      <c r="L33" s="430" t="str">
        <f>payesh!AH8</f>
        <v>فعال</v>
      </c>
      <c r="M33" s="430" t="str">
        <f>payesh!AH46</f>
        <v>1395/4/30</v>
      </c>
      <c r="N33" s="431">
        <f>payesh!AH17</f>
        <v>773474153</v>
      </c>
      <c r="O33" s="431">
        <f>payesh!AH16</f>
        <v>5</v>
      </c>
      <c r="P33" s="430" t="str">
        <f>payesh!AH19</f>
        <v>فريبا مرادي</v>
      </c>
      <c r="Q33" s="430" t="str">
        <f>payesh!AH20</f>
        <v>زبيده غلامي</v>
      </c>
      <c r="R33" s="430" t="str">
        <f>payesh!AH21</f>
        <v>زینب نوری</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t="str">
        <f>payesh!AI3</f>
        <v>ایلام</v>
      </c>
      <c r="D34" s="422" t="str">
        <f>payesh!AI4</f>
        <v>دهلران</v>
      </c>
      <c r="E34" s="422" t="str">
        <f>payesh!AI5</f>
        <v>مازعبدلی</v>
      </c>
      <c r="F34" s="422" t="str">
        <f>payesh!AI6</f>
        <v>رها</v>
      </c>
      <c r="G34" s="422" t="str">
        <f>payesh!AI10</f>
        <v>کلینیک آفرینش سبز</v>
      </c>
      <c r="H34" s="422" t="str">
        <f>payesh!AI13</f>
        <v>اقدس ولی زاده</v>
      </c>
      <c r="I34" s="423">
        <f>payesh!AI14</f>
        <v>9184627055</v>
      </c>
      <c r="J34" s="422">
        <f>payesh!AI9</f>
        <v>0</v>
      </c>
      <c r="K34" s="422" t="str">
        <f>payesh!AI18</f>
        <v>ب-9</v>
      </c>
      <c r="L34" s="422" t="str">
        <f>payesh!AI8</f>
        <v>فعال</v>
      </c>
      <c r="M34" s="422" t="str">
        <f>payesh!AI46</f>
        <v>1395/4/26</v>
      </c>
      <c r="N34" s="423">
        <f>payesh!AI17</f>
        <v>782987595</v>
      </c>
      <c r="O34" s="423">
        <f>payesh!AI16</f>
        <v>5</v>
      </c>
      <c r="P34" s="422" t="str">
        <f>payesh!AI19</f>
        <v>سجاد غلامی</v>
      </c>
      <c r="Q34" s="422" t="str">
        <f>payesh!AI20</f>
        <v>زهرا غلامی</v>
      </c>
      <c r="R34" s="422" t="str">
        <f>payesh!AI21</f>
        <v>معصومه غلامی</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t="str">
        <f>payesh!AJ3</f>
        <v>ایلام</v>
      </c>
      <c r="D35" s="430" t="str">
        <f>payesh!AJ4</f>
        <v>دهلران</v>
      </c>
      <c r="E35" s="430" t="str">
        <f>payesh!AJ5</f>
        <v>گلسیری</v>
      </c>
      <c r="F35" s="430" t="str">
        <f>payesh!AJ6</f>
        <v>آوا</v>
      </c>
      <c r="G35" s="430" t="str">
        <f>payesh!AJ10</f>
        <v>کلینیک آفرینش سبز</v>
      </c>
      <c r="H35" s="430" t="str">
        <f>payesh!AJ13</f>
        <v>فاطمه قطبیان</v>
      </c>
      <c r="I35" s="431">
        <f>payesh!AJ14</f>
        <v>9187455405</v>
      </c>
      <c r="J35" s="430">
        <f>payesh!AJ9</f>
        <v>0</v>
      </c>
      <c r="K35" s="430" t="str">
        <f>payesh!AJ18</f>
        <v>پ-6</v>
      </c>
      <c r="L35" s="430" t="str">
        <f>payesh!AJ8</f>
        <v>فعال</v>
      </c>
      <c r="M35" s="430" t="str">
        <f>payesh!AJ46</f>
        <v>1395/4/29</v>
      </c>
      <c r="N35" s="431">
        <f>payesh!AJ17</f>
        <v>786457199</v>
      </c>
      <c r="O35" s="431">
        <f>payesh!AJ16</f>
        <v>4</v>
      </c>
      <c r="P35" s="430" t="str">
        <f>payesh!AJ19</f>
        <v>زینب عزیزی زاده</v>
      </c>
      <c r="Q35" s="430" t="str">
        <f>payesh!AJ20</f>
        <v>سمیرامرادی زاده</v>
      </c>
      <c r="R35" s="430" t="str">
        <f>payesh!AJ21</f>
        <v>مریم نجفی</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t="str">
        <f>payesh!AK3</f>
        <v>ایلام</v>
      </c>
      <c r="D36" s="422" t="str">
        <f>payesh!AK4</f>
        <v>دهلران</v>
      </c>
      <c r="E36" s="422" t="str">
        <f>payesh!AK5</f>
        <v>گلسیری</v>
      </c>
      <c r="F36" s="422" t="str">
        <f>payesh!AK6</f>
        <v>طنین</v>
      </c>
      <c r="G36" s="422" t="str">
        <f>payesh!AK10</f>
        <v>کلینیک آفرینش سبز</v>
      </c>
      <c r="H36" s="422" t="str">
        <f>payesh!AK13</f>
        <v>اقدس ولی زاده</v>
      </c>
      <c r="I36" s="423">
        <f>payesh!AK14</f>
        <v>9184627055</v>
      </c>
      <c r="J36" s="422">
        <f>payesh!AK9</f>
        <v>0</v>
      </c>
      <c r="K36" s="422" t="str">
        <f>payesh!AK18</f>
        <v>پ-6</v>
      </c>
      <c r="L36" s="422" t="str">
        <f>payesh!AK8</f>
        <v>فعال</v>
      </c>
      <c r="M36" s="422" t="str">
        <f>payesh!AK46</f>
        <v>1395/4/30</v>
      </c>
      <c r="N36" s="423">
        <f>payesh!AK17</f>
        <v>786428747</v>
      </c>
      <c r="O36" s="423">
        <f>payesh!AK16</f>
        <v>4</v>
      </c>
      <c r="P36" s="422" t="str">
        <f>payesh!AK19</f>
        <v>عزیز عباسی</v>
      </c>
      <c r="Q36" s="422" t="str">
        <f>payesh!AK20</f>
        <v>فاطمه کاشانی</v>
      </c>
      <c r="R36" s="422" t="str">
        <f>payesh!AK21</f>
        <v>سکینه کاشانی</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t="str">
        <f>payesh!AL3</f>
        <v>ایلام</v>
      </c>
      <c r="D37" s="430" t="str">
        <f>payesh!AL4</f>
        <v>دهلران</v>
      </c>
      <c r="E37" s="430" t="str">
        <f>payesh!AL5</f>
        <v>موسیان</v>
      </c>
      <c r="F37" s="430" t="str">
        <f>payesh!AL6</f>
        <v>رویان</v>
      </c>
      <c r="G37" s="430" t="str">
        <f>payesh!AL10</f>
        <v>کلینیک آفرینش سبز</v>
      </c>
      <c r="H37" s="430" t="str">
        <f>payesh!AL13</f>
        <v>فاطمه قطبیان</v>
      </c>
      <c r="I37" s="431">
        <f>payesh!AL14</f>
        <v>9187455405</v>
      </c>
      <c r="J37" s="430">
        <f>payesh!AL9</f>
        <v>0</v>
      </c>
      <c r="K37" s="430" t="str">
        <f>payesh!AL18</f>
        <v>ب-7</v>
      </c>
      <c r="L37" s="430" t="str">
        <f>payesh!AL8</f>
        <v>فعال</v>
      </c>
      <c r="M37" s="430" t="str">
        <f>payesh!AL46</f>
        <v>1395/4/27</v>
      </c>
      <c r="N37" s="431">
        <f>payesh!AL17</f>
        <v>790243907</v>
      </c>
      <c r="O37" s="430">
        <f>payesh!AL16</f>
        <v>2</v>
      </c>
      <c r="P37" s="430" t="str">
        <f>payesh!AL19</f>
        <v>مریم دیناروند</v>
      </c>
      <c r="Q37" s="430" t="str">
        <f>payesh!AL20</f>
        <v>فریده سهیلی</v>
      </c>
      <c r="R37" s="430" t="str">
        <f>payesh!AL21</f>
        <v>فرشته مرادی</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t="str">
        <f>payesh!AM3</f>
        <v>ایلام</v>
      </c>
      <c r="D38" s="422" t="str">
        <f>payesh!AM4</f>
        <v>دهلران</v>
      </c>
      <c r="E38" s="422" t="str">
        <f>payesh!AM5</f>
        <v>موسیان</v>
      </c>
      <c r="F38" s="422" t="str">
        <f>payesh!AM6</f>
        <v>قانون</v>
      </c>
      <c r="G38" s="422" t="str">
        <f>payesh!AM10</f>
        <v>کلینیک آفرینش سبز</v>
      </c>
      <c r="H38" s="422" t="str">
        <f>payesh!AM13</f>
        <v>فاطمه قطبیان</v>
      </c>
      <c r="I38" s="423">
        <f>payesh!AM14</f>
        <v>9187455405</v>
      </c>
      <c r="J38" s="422">
        <f>payesh!AM9</f>
        <v>0</v>
      </c>
      <c r="K38" s="422" t="str">
        <f>payesh!AM18</f>
        <v>ب-7</v>
      </c>
      <c r="L38" s="422" t="str">
        <f>payesh!AM8</f>
        <v>فعال</v>
      </c>
      <c r="M38" s="422" t="str">
        <f>payesh!AM46</f>
        <v>1395/4/27</v>
      </c>
      <c r="N38" s="423">
        <f>payesh!AM17</f>
        <v>790296596</v>
      </c>
      <c r="O38" s="422">
        <f>payesh!AM16</f>
        <v>2</v>
      </c>
      <c r="P38" s="422" t="str">
        <f>payesh!AM19</f>
        <v>شهنازشیخی</v>
      </c>
      <c r="Q38" s="422" t="str">
        <f>payesh!AM20</f>
        <v>لیلی شیخی</v>
      </c>
      <c r="R38" s="422" t="str">
        <f>payesh!AM21</f>
        <v>زینب کاووسی</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t="str">
        <f>payesh!AN3</f>
        <v>ایلام</v>
      </c>
      <c r="D39" s="430" t="str">
        <f>payesh!AN4</f>
        <v>دهلران</v>
      </c>
      <c r="E39" s="430" t="str">
        <f>payesh!AN5</f>
        <v>موسیان</v>
      </c>
      <c r="F39" s="430" t="str">
        <f>payesh!AN6</f>
        <v>قاصدک</v>
      </c>
      <c r="G39" s="430" t="str">
        <f>payesh!AN10</f>
        <v>کلینیک آفرینش سبز</v>
      </c>
      <c r="H39" s="430" t="str">
        <f>payesh!AN13</f>
        <v>فاطمه قطبیان</v>
      </c>
      <c r="I39" s="431">
        <f>payesh!AN14</f>
        <v>9187455405</v>
      </c>
      <c r="J39" s="430">
        <f>payesh!AN9</f>
        <v>0</v>
      </c>
      <c r="K39" s="430" t="str">
        <f>payesh!AN18</f>
        <v>ب-7</v>
      </c>
      <c r="L39" s="430" t="str">
        <f>payesh!AN8</f>
        <v>فعال</v>
      </c>
      <c r="M39" s="430" t="str">
        <f>payesh!AN46</f>
        <v>1395/4/27</v>
      </c>
      <c r="N39" s="431">
        <f>payesh!AN17</f>
        <v>791191059</v>
      </c>
      <c r="O39" s="430">
        <f>payesh!AN16</f>
        <v>2</v>
      </c>
      <c r="P39" s="430" t="str">
        <f>payesh!AN19</f>
        <v>فرخنده دیناروند</v>
      </c>
      <c r="Q39" s="430" t="str">
        <f>payesh!AN20</f>
        <v>شهناز تاجدینی</v>
      </c>
      <c r="R39" s="430" t="str">
        <f>payesh!AN21</f>
        <v>فاطمه دیناروند</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t="str">
        <f>payesh!AO3</f>
        <v>ایلام</v>
      </c>
      <c r="D40" s="422" t="str">
        <f>payesh!AO4</f>
        <v>دهلران</v>
      </c>
      <c r="E40" s="422" t="str">
        <f>payesh!AO5</f>
        <v>موسیان</v>
      </c>
      <c r="F40" s="422" t="str">
        <f>payesh!AO6</f>
        <v>ستاره</v>
      </c>
      <c r="G40" s="422" t="str">
        <f>payesh!AO10</f>
        <v>کلینیک آفرینش سبز</v>
      </c>
      <c r="H40" s="422" t="str">
        <f>payesh!AO13</f>
        <v>اقدس ولی زاده</v>
      </c>
      <c r="I40" s="423">
        <f>payesh!AO14</f>
        <v>9184627055</v>
      </c>
      <c r="J40" s="422">
        <f>payesh!AO9</f>
        <v>0</v>
      </c>
      <c r="K40" s="422" t="str">
        <f>payesh!AO18</f>
        <v>ب-7</v>
      </c>
      <c r="L40" s="422" t="str">
        <f>payesh!AO8</f>
        <v>فعال</v>
      </c>
      <c r="M40" s="422" t="str">
        <f>payesh!AO46</f>
        <v>95/4/27</v>
      </c>
      <c r="N40" s="423">
        <f>payesh!AO17</f>
        <v>791239491</v>
      </c>
      <c r="O40" s="422">
        <f>payesh!AO16</f>
        <v>2</v>
      </c>
      <c r="P40" s="422" t="str">
        <f>payesh!AO19</f>
        <v>نصرت فرجی</v>
      </c>
      <c r="Q40" s="422" t="str">
        <f>payesh!AO20</f>
        <v>زهرا فرخی</v>
      </c>
      <c r="R40" s="422" t="str">
        <f>payesh!AO21</f>
        <v>کبری شیخی</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t="str">
        <f>payesh!AP3</f>
        <v>ایلام</v>
      </c>
      <c r="D41" s="430" t="str">
        <f>payesh!AP4</f>
        <v>دهلران</v>
      </c>
      <c r="E41" s="430" t="str">
        <f>payesh!AP5</f>
        <v>حاضرمیل</v>
      </c>
      <c r="F41" s="430" t="str">
        <f>payesh!AP6</f>
        <v>امید</v>
      </c>
      <c r="G41" s="430" t="str">
        <f>payesh!AP10</f>
        <v>کلینیک آفرینش سبز</v>
      </c>
      <c r="H41" s="430" t="str">
        <f>payesh!AP13</f>
        <v>اقدس ولی زاده</v>
      </c>
      <c r="I41" s="431">
        <f>payesh!AP14</f>
        <v>9184627055</v>
      </c>
      <c r="J41" s="430">
        <f>payesh!AP9</f>
        <v>0</v>
      </c>
      <c r="K41" s="430" t="str">
        <f>payesh!AP18</f>
        <v>ب-7</v>
      </c>
      <c r="L41" s="430" t="str">
        <f>payesh!AP8</f>
        <v>فعال</v>
      </c>
      <c r="M41" s="430" t="str">
        <f>payesh!AP46</f>
        <v>95/4/27</v>
      </c>
      <c r="N41" s="431">
        <f>payesh!AP17</f>
        <v>789749213</v>
      </c>
      <c r="O41" s="430">
        <f>payesh!AP16</f>
        <v>2</v>
      </c>
      <c r="P41" s="430" t="str">
        <f>payesh!AP19</f>
        <v>عبدی</v>
      </c>
      <c r="Q41" s="430" t="str">
        <f>payesh!AP20</f>
        <v>علی عسگری</v>
      </c>
      <c r="R41" s="430" t="str">
        <f>payesh!AP21</f>
        <v>پروین عبدی</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t="str">
        <f>payesh!AQ3</f>
        <v>ایلام</v>
      </c>
      <c r="D42" s="422" t="str">
        <f>payesh!AQ4</f>
        <v>دهلران</v>
      </c>
      <c r="E42" s="422" t="str">
        <f>payesh!AQ5</f>
        <v>موسیان</v>
      </c>
      <c r="F42" s="422" t="str">
        <f>payesh!AQ6</f>
        <v>پریوش</v>
      </c>
      <c r="G42" s="422" t="str">
        <f>payesh!AQ10</f>
        <v>کلینیک آفرینش سبز</v>
      </c>
      <c r="H42" s="422" t="str">
        <f>payesh!AQ13</f>
        <v>اقدس ولی زاده</v>
      </c>
      <c r="I42" s="423">
        <f>payesh!AQ14</f>
        <v>9184627055</v>
      </c>
      <c r="J42" s="422">
        <f>payesh!AQ9</f>
        <v>0</v>
      </c>
      <c r="K42" s="422" t="str">
        <f>payesh!AQ18</f>
        <v>ب-7</v>
      </c>
      <c r="L42" s="422" t="str">
        <f>payesh!AQ8</f>
        <v>فعال</v>
      </c>
      <c r="M42" s="422" t="str">
        <f>payesh!AQ46</f>
        <v>95/4/27</v>
      </c>
      <c r="N42" s="423">
        <f>payesh!AQ17</f>
        <v>794262712</v>
      </c>
      <c r="O42" s="422">
        <f>payesh!AQ16</f>
        <v>1</v>
      </c>
      <c r="P42" s="422" t="str">
        <f>payesh!AQ19</f>
        <v>نسیرین جعفری پور</v>
      </c>
      <c r="Q42" s="422" t="str">
        <f>payesh!AQ20</f>
        <v>عاطفه نیکو</v>
      </c>
      <c r="R42" s="422" t="str">
        <f>payesh!AQ21</f>
        <v>فریده رحمتی</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t="str">
        <f>payesh!AR3</f>
        <v>ایلام</v>
      </c>
      <c r="D43" s="430" t="str">
        <f>payesh!AR4</f>
        <v>دهلران</v>
      </c>
      <c r="E43" s="430" t="str">
        <f>payesh!AR5</f>
        <v>بردي</v>
      </c>
      <c r="F43" s="430" t="str">
        <f>payesh!AR6</f>
        <v>زرين</v>
      </c>
      <c r="G43" s="430" t="str">
        <f>payesh!AR10</f>
        <v>کلینیک آفرینش سبز</v>
      </c>
      <c r="H43" s="430" t="str">
        <f>payesh!AR13</f>
        <v>هدی مجیدی پور</v>
      </c>
      <c r="I43" s="431">
        <f>payesh!AR14</f>
        <v>9185502576</v>
      </c>
      <c r="J43" s="430">
        <f>payesh!AR9</f>
        <v>0</v>
      </c>
      <c r="K43" s="430" t="str">
        <f>payesh!AR18</f>
        <v>ت7</v>
      </c>
      <c r="L43" s="430" t="str">
        <f>payesh!AR8</f>
        <v>فعال</v>
      </c>
      <c r="M43" s="430" t="str">
        <f>payesh!AR46</f>
        <v>12/4/95</v>
      </c>
      <c r="N43" s="431">
        <f>payesh!AR17</f>
        <v>792076953</v>
      </c>
      <c r="O43" s="430">
        <f>payesh!AR16</f>
        <v>1</v>
      </c>
      <c r="P43" s="430" t="str">
        <f>payesh!AR19</f>
        <v>فاطمه قاسمي</v>
      </c>
      <c r="Q43" s="430" t="str">
        <f>payesh!AR20</f>
        <v>زينب حسيني</v>
      </c>
      <c r="R43" s="430" t="str">
        <f>payesh!AR21</f>
        <v>فوزيه غفوريان</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algorithmName="SHA-512" hashValue="D5GHFMZCDRoaLAi490EzDiLxEcegv/UqfC1EVe6NlPqr4eNkLV4aRVqJm31mq2U+GrhS+wW1UUou0xsnPL22jw==" saltValue="R1eoNuq4K//H6CRtZ/mOF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sqref="A1:XFD104857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1.0000000000000004</v>
      </c>
      <c r="F3" s="90"/>
    </row>
    <row r="4" spans="2:6" ht="15" customHeight="1" x14ac:dyDescent="0.25">
      <c r="B4" s="663"/>
      <c r="C4" s="664"/>
      <c r="D4" s="113" t="s">
        <v>92</v>
      </c>
      <c r="E4" s="139">
        <f>SUMPRODUCT((payesh!E11:ED11&lt;&gt;"")/COUNTIF(payesh!E11:ED11,payesh!E11:ED11&amp;""))</f>
        <v>1.0000000000000004</v>
      </c>
      <c r="F4" s="90"/>
    </row>
    <row r="5" spans="2:6" ht="15" customHeight="1" thickBot="1" x14ac:dyDescent="0.3">
      <c r="B5" s="665"/>
      <c r="C5" s="666"/>
      <c r="D5" s="114" t="s">
        <v>175</v>
      </c>
      <c r="E5" s="140">
        <f>SUMPRODUCT((payesh!E13:ED13&lt;&gt;"")/COUNTIF(payesh!E13:ED13,payesh!E13:ED13&amp;""))</f>
        <v>3.9999999999999996</v>
      </c>
      <c r="F5" s="137"/>
    </row>
    <row r="6" spans="2:6" ht="15" customHeight="1" x14ac:dyDescent="0.25">
      <c r="B6" s="667" t="s">
        <v>11</v>
      </c>
      <c r="C6" s="668"/>
      <c r="D6" s="115" t="s">
        <v>176</v>
      </c>
      <c r="E6" s="141">
        <f>SUMPRODUCT((payesh!E4:ED4&lt;&gt;"")/COUNTIF(payesh!E4:ED4,payesh!E4:ED4&amp;""))</f>
        <v>1.0000000000000004</v>
      </c>
      <c r="F6" s="137"/>
    </row>
    <row r="7" spans="2:6" ht="15" customHeight="1" x14ac:dyDescent="0.25">
      <c r="B7" s="669"/>
      <c r="C7" s="670"/>
      <c r="D7" s="115" t="s">
        <v>93</v>
      </c>
      <c r="E7" s="142">
        <f>SUMPRODUCT((payesh!E5:ED5&lt;&gt;"")/COUNTIF(payesh!E5:ED5,payesh!E5:ED5&amp;""))</f>
        <v>17</v>
      </c>
      <c r="F7" s="90"/>
    </row>
    <row r="8" spans="2:6" ht="15" customHeight="1" x14ac:dyDescent="0.25">
      <c r="B8" s="669"/>
      <c r="C8" s="670"/>
      <c r="D8" s="116" t="s">
        <v>177</v>
      </c>
      <c r="E8" s="142">
        <v>0</v>
      </c>
      <c r="F8" s="137"/>
    </row>
    <row r="9" spans="2:6" ht="15" customHeight="1" x14ac:dyDescent="0.25">
      <c r="B9" s="669"/>
      <c r="C9" s="670"/>
      <c r="D9" s="116" t="s">
        <v>94</v>
      </c>
      <c r="E9" s="142">
        <f>COUNT(payesh!E22:ED22)</f>
        <v>40</v>
      </c>
      <c r="F9" s="90"/>
    </row>
    <row r="10" spans="2:6" ht="15" customHeight="1" x14ac:dyDescent="0.25">
      <c r="B10" s="669"/>
      <c r="C10" s="670"/>
      <c r="D10" s="116" t="s">
        <v>178</v>
      </c>
      <c r="E10" s="142">
        <f>SUM(payesh!E22:ED22)</f>
        <v>658</v>
      </c>
      <c r="F10" s="137"/>
    </row>
    <row r="11" spans="2:6" ht="15" customHeight="1" x14ac:dyDescent="0.25">
      <c r="B11" s="669"/>
      <c r="C11" s="670"/>
      <c r="D11" s="116" t="s">
        <v>95</v>
      </c>
      <c r="E11" s="142">
        <f>E10/E9</f>
        <v>16.45</v>
      </c>
      <c r="F11" s="137"/>
    </row>
    <row r="12" spans="2:6" ht="15" customHeight="1" x14ac:dyDescent="0.25">
      <c r="B12" s="669"/>
      <c r="C12" s="670"/>
      <c r="D12" s="116" t="s">
        <v>1</v>
      </c>
      <c r="E12" s="142">
        <f>SUM(payesh!E23:ED23)</f>
        <v>609</v>
      </c>
      <c r="F12" s="137"/>
    </row>
    <row r="13" spans="2:6" ht="15" customHeight="1" x14ac:dyDescent="0.25">
      <c r="B13" s="669"/>
      <c r="C13" s="670"/>
      <c r="D13" s="116" t="s">
        <v>3</v>
      </c>
      <c r="E13" s="143">
        <f>(E12*100)/E10</f>
        <v>92.553191489361708</v>
      </c>
      <c r="F13" s="90"/>
    </row>
    <row r="14" spans="2:6" ht="15" customHeight="1" x14ac:dyDescent="0.25">
      <c r="B14" s="669"/>
      <c r="C14" s="670"/>
      <c r="D14" s="116" t="s">
        <v>96</v>
      </c>
      <c r="E14" s="142">
        <f>SUM(payesh!E26:ED26)</f>
        <v>11</v>
      </c>
      <c r="F14" s="137"/>
    </row>
    <row r="15" spans="2:6" ht="16.5" customHeight="1" x14ac:dyDescent="0.25">
      <c r="B15" s="669"/>
      <c r="C15" s="670"/>
      <c r="D15" s="116" t="s">
        <v>179</v>
      </c>
      <c r="E15" s="143">
        <f>(E14*100)/E12</f>
        <v>1.80623973727422</v>
      </c>
      <c r="F15" s="90"/>
    </row>
    <row r="16" spans="2:6" ht="15" customHeight="1" thickBot="1" x14ac:dyDescent="0.3">
      <c r="B16" s="671"/>
      <c r="C16" s="672"/>
      <c r="D16" s="116" t="s">
        <v>180</v>
      </c>
      <c r="E16" s="144">
        <f>AVERAGE(payesh!E29:ED29)</f>
        <v>35.162500000000001</v>
      </c>
      <c r="F16" s="137"/>
    </row>
    <row r="17" spans="2:6" ht="15.75" customHeight="1" x14ac:dyDescent="0.25">
      <c r="B17" s="673" t="s">
        <v>181</v>
      </c>
      <c r="C17" s="674"/>
      <c r="D17" s="117" t="s">
        <v>182</v>
      </c>
      <c r="E17" s="145">
        <f>SUM(payesh!E62:ED62)/1000</f>
        <v>1195686.753</v>
      </c>
      <c r="F17" s="90"/>
    </row>
    <row r="18" spans="2:6" ht="14.25" customHeight="1" x14ac:dyDescent="0.25">
      <c r="B18" s="675"/>
      <c r="C18" s="676"/>
      <c r="D18" s="118" t="s">
        <v>183</v>
      </c>
      <c r="E18" s="146">
        <f>SUM(payesh!E68:ED68)</f>
        <v>646</v>
      </c>
      <c r="F18" s="137"/>
    </row>
    <row r="19" spans="2:6" ht="14.25" customHeight="1" x14ac:dyDescent="0.25">
      <c r="B19" s="675"/>
      <c r="C19" s="676"/>
      <c r="D19" s="118" t="s">
        <v>184</v>
      </c>
      <c r="E19" s="146">
        <f>SUM(payesh!E67:ED67)/1000</f>
        <v>2986731</v>
      </c>
      <c r="F19" s="90"/>
    </row>
    <row r="20" spans="2:6" ht="14.25" customHeight="1" x14ac:dyDescent="0.25">
      <c r="B20" s="675"/>
      <c r="C20" s="676"/>
      <c r="D20" s="118" t="s">
        <v>97</v>
      </c>
      <c r="E20" s="146">
        <f>E19/E18</f>
        <v>4623.4226006191948</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3.0000000000000009</v>
      </c>
      <c r="F22" s="137"/>
    </row>
    <row r="23" spans="2:6" ht="14.25" customHeight="1" thickBot="1" x14ac:dyDescent="0.3">
      <c r="B23" s="679"/>
      <c r="C23" s="683"/>
      <c r="D23" s="121" t="s">
        <v>100</v>
      </c>
      <c r="E23" s="416">
        <f>COUNT(payesh!E84:ED84)</f>
        <v>0</v>
      </c>
      <c r="F23" s="90"/>
    </row>
    <row r="24" spans="2:6" ht="14.25" customHeight="1" x14ac:dyDescent="0.25">
      <c r="B24" s="680"/>
      <c r="C24" s="684" t="s">
        <v>186</v>
      </c>
      <c r="D24" s="122" t="s">
        <v>187</v>
      </c>
      <c r="E24" s="414">
        <f>COUNT(payesh!E86:ED86)</f>
        <v>27</v>
      </c>
      <c r="F24" s="137"/>
    </row>
    <row r="25" spans="2:6" ht="14.25" customHeight="1" x14ac:dyDescent="0.25">
      <c r="B25" s="680"/>
      <c r="C25" s="684"/>
      <c r="D25" s="123" t="s">
        <v>188</v>
      </c>
      <c r="E25" s="148">
        <f>SUM(payesh!E86:ED86)/1000</f>
        <v>4772500</v>
      </c>
      <c r="F25" s="90"/>
    </row>
    <row r="26" spans="2:6" ht="14.25" customHeight="1" x14ac:dyDescent="0.25">
      <c r="B26" s="680"/>
      <c r="C26" s="684"/>
      <c r="D26" s="123" t="s">
        <v>101</v>
      </c>
      <c r="E26" s="148">
        <f>AVERAGE(payesh!E89:ED89)</f>
        <v>17.25</v>
      </c>
      <c r="F26" s="137"/>
    </row>
    <row r="27" spans="2:6" ht="28.5" x14ac:dyDescent="0.25">
      <c r="B27" s="680"/>
      <c r="C27" s="684" t="s">
        <v>186</v>
      </c>
      <c r="D27" s="123" t="s">
        <v>102</v>
      </c>
      <c r="E27" s="148">
        <f>AVERAGE(payesh!E90:ED90)</f>
        <v>14.168000000000001</v>
      </c>
    </row>
    <row r="28" spans="2:6" x14ac:dyDescent="0.25">
      <c r="B28" s="680"/>
      <c r="C28" s="684"/>
      <c r="D28" s="123" t="s">
        <v>103</v>
      </c>
      <c r="E28" s="148">
        <f>SUM(payesh!E91:ED91)</f>
        <v>378</v>
      </c>
    </row>
    <row r="29" spans="2:6" x14ac:dyDescent="0.25">
      <c r="B29" s="680"/>
      <c r="C29" s="684"/>
      <c r="D29" s="123" t="s">
        <v>104</v>
      </c>
      <c r="E29" s="149">
        <f>E25/E28</f>
        <v>12625.661375661375</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0</v>
      </c>
    </row>
    <row r="32" spans="2:6" x14ac:dyDescent="0.25">
      <c r="B32" s="680"/>
      <c r="C32" s="684"/>
      <c r="D32" s="123" t="s">
        <v>188</v>
      </c>
      <c r="E32" s="148">
        <f>SUM(payesh!E99:ED99)/1000</f>
        <v>0</v>
      </c>
    </row>
    <row r="33" spans="2:14" x14ac:dyDescent="0.25">
      <c r="B33" s="680"/>
      <c r="C33" s="684"/>
      <c r="D33" s="123" t="s">
        <v>191</v>
      </c>
      <c r="E33" s="148" t="e">
        <f>AVERAGE(payesh!E102:ED102)</f>
        <v>#DIV/0!</v>
      </c>
    </row>
    <row r="34" spans="2:14" ht="28.5" x14ac:dyDescent="0.25">
      <c r="B34" s="680"/>
      <c r="C34" s="684" t="s">
        <v>189</v>
      </c>
      <c r="D34" s="123" t="s">
        <v>102</v>
      </c>
      <c r="E34" s="148" t="e">
        <f>AVERAGE(payesh!E103:ED103)</f>
        <v>#DIV/0!</v>
      </c>
    </row>
    <row r="35" spans="2:14" x14ac:dyDescent="0.25">
      <c r="B35" s="680"/>
      <c r="C35" s="684"/>
      <c r="D35" s="123" t="s">
        <v>192</v>
      </c>
      <c r="E35" s="148">
        <f>SUM(payesh!E104:ED104)</f>
        <v>0</v>
      </c>
      <c r="N35" s="151"/>
    </row>
    <row r="36" spans="2:14" x14ac:dyDescent="0.25">
      <c r="B36" s="680"/>
      <c r="C36" s="684"/>
      <c r="D36" s="123" t="s">
        <v>193</v>
      </c>
      <c r="E36" s="149" t="e">
        <f>E32/E35</f>
        <v>#DIV/0!</v>
      </c>
    </row>
    <row r="37" spans="2:14" ht="19.5" thickBot="1" x14ac:dyDescent="0.3">
      <c r="B37" s="680"/>
      <c r="C37" s="685"/>
      <c r="D37" s="125" t="s">
        <v>105</v>
      </c>
      <c r="E37" s="150">
        <f>AVERAGE(payesh!E140:ED140)</f>
        <v>100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4772500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sheetProtection algorithmName="SHA-512" hashValue="k1H/3wdWYN5rwml9Rrmt7uY/IZtTgMT0XkxNx5xffk/5ZaYEfIt+AMJDJ4T45i79obJWgjNmNXs6GH+bGsJk4w==" saltValue="9MxM1DaNumEV8i5KCRIIf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0</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algorithmName="SHA-512" hashValue="WZ6R9RaIHdswX7Kf+0X5yMizY7nJUhEj8HHhhzmk8AqWqdOoOQMN9qSgR+yvNtuFm1mNcV9oXGrVIRtW/FLzJw==" saltValue="lMErAW67UfNjRu1IiwWc8w=="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دهلران</v>
      </c>
      <c r="G5" s="417" t="str">
        <f>SHG!E4</f>
        <v>بهرام آباد</v>
      </c>
      <c r="H5" s="418" t="str">
        <f>payesh!E15</f>
        <v>1393/4/2</v>
      </c>
      <c r="I5" s="417" t="str">
        <f>SHG!F4</f>
        <v>بهار</v>
      </c>
      <c r="J5" s="419"/>
      <c r="K5" s="417">
        <f>payesh!E22</f>
        <v>17</v>
      </c>
      <c r="L5" s="417" t="str">
        <f>SHG!P4</f>
        <v>مینا ملکی</v>
      </c>
      <c r="M5" s="417" t="str">
        <f>SHG!Q4</f>
        <v>زینب هادیزاده</v>
      </c>
      <c r="N5" s="417" t="str">
        <f>SHG!R4</f>
        <v>قدمخير محبي</v>
      </c>
      <c r="O5" s="418">
        <f>SHG!N4</f>
        <v>712064308</v>
      </c>
      <c r="P5" s="417">
        <f>payesh!E62</f>
        <v>50288059</v>
      </c>
      <c r="Q5" s="420">
        <f>payesh!E82</f>
        <v>0</v>
      </c>
    </row>
    <row r="6" spans="1:17" ht="18.75" thickBot="1" x14ac:dyDescent="0.45">
      <c r="A6" s="164" t="s">
        <v>231</v>
      </c>
      <c r="B6" s="167">
        <f>COUNTIF(J5:J134,"اعتبارسنجی شده")</f>
        <v>0</v>
      </c>
      <c r="D6" s="427">
        <f>SHG!B5</f>
        <v>2</v>
      </c>
      <c r="E6" s="429" t="str">
        <f>SHG!C5</f>
        <v>ایلام</v>
      </c>
      <c r="F6" s="430" t="str">
        <f>SHG!D5</f>
        <v>دهلران</v>
      </c>
      <c r="G6" s="430" t="str">
        <f>SHG!E5</f>
        <v>موسیان</v>
      </c>
      <c r="H6" s="431" t="str">
        <f>payesh!F15</f>
        <v>1393/1/30</v>
      </c>
      <c r="I6" s="430" t="str">
        <f>SHG!F5</f>
        <v>صداقت</v>
      </c>
      <c r="J6" s="432"/>
      <c r="K6" s="430">
        <f>payesh!F22</f>
        <v>17</v>
      </c>
      <c r="L6" s="430" t="str">
        <f>SHG!P5</f>
        <v>زینب ایمانی</v>
      </c>
      <c r="M6" s="430" t="str">
        <f>SHG!Q5</f>
        <v>زهرا حقمرادی</v>
      </c>
      <c r="N6" s="430" t="str">
        <f>SHG!R5</f>
        <v>سمیه مختاری</v>
      </c>
      <c r="O6" s="431">
        <f>SHG!N5</f>
        <v>706263287</v>
      </c>
      <c r="P6" s="430">
        <f>payesh!F62</f>
        <v>63380327</v>
      </c>
      <c r="Q6" s="433">
        <f>payesh!F82</f>
        <v>190000000</v>
      </c>
    </row>
    <row r="7" spans="1:17" ht="18.75" thickBot="1" x14ac:dyDescent="0.45">
      <c r="A7" s="165" t="s">
        <v>232</v>
      </c>
      <c r="B7" s="168">
        <f>COUNTIF(J5:J134,"مراحل بانکی")</f>
        <v>0</v>
      </c>
      <c r="D7" s="434">
        <f>SHG!B6</f>
        <v>3</v>
      </c>
      <c r="E7" s="428" t="str">
        <f>SHG!C6</f>
        <v>ايلام</v>
      </c>
      <c r="F7" s="422" t="str">
        <f>SHG!D6</f>
        <v>دهلران</v>
      </c>
      <c r="G7" s="422" t="str">
        <f>SHG!E6</f>
        <v>شهرک وحدت</v>
      </c>
      <c r="H7" s="423" t="str">
        <f>payesh!G15</f>
        <v>1393/1/31</v>
      </c>
      <c r="I7" s="422" t="str">
        <f>SHG!F6</f>
        <v>معصومه</v>
      </c>
      <c r="J7" s="424"/>
      <c r="K7" s="422">
        <f>payesh!G22</f>
        <v>12</v>
      </c>
      <c r="L7" s="422" t="str">
        <f>SHG!P6</f>
        <v>زينب عظيمي</v>
      </c>
      <c r="M7" s="422" t="str">
        <f>SHG!Q6</f>
        <v>شبنم هامونگر</v>
      </c>
      <c r="N7" s="422" t="str">
        <f>SHG!R6</f>
        <v>زهراغلامي</v>
      </c>
      <c r="O7" s="423">
        <f>SHG!N6</f>
        <v>706355850</v>
      </c>
      <c r="P7" s="422">
        <f>payesh!G62</f>
        <v>27529397</v>
      </c>
      <c r="Q7" s="425">
        <f>payesh!G82</f>
        <v>125000000</v>
      </c>
    </row>
    <row r="8" spans="1:17" ht="18.75" thickBot="1" x14ac:dyDescent="0.45">
      <c r="A8" s="164" t="s">
        <v>233</v>
      </c>
      <c r="B8" s="167">
        <f>COUNTIF(J5:J134,"دریافت وام بانکی")</f>
        <v>0</v>
      </c>
      <c r="D8" s="427">
        <f>SHG!B7</f>
        <v>4</v>
      </c>
      <c r="E8" s="429" t="str">
        <f>SHG!C7</f>
        <v>ایلام</v>
      </c>
      <c r="F8" s="430" t="str">
        <f>SHG!D7</f>
        <v>دهلران</v>
      </c>
      <c r="G8" s="430" t="str">
        <f>SHG!E7</f>
        <v>پتك ديناروند</v>
      </c>
      <c r="H8" s="431" t="str">
        <f>payesh!H15</f>
        <v>1393/3/29</v>
      </c>
      <c r="I8" s="430" t="str">
        <f>SHG!F7</f>
        <v>ميعاد</v>
      </c>
      <c r="J8" s="432"/>
      <c r="K8" s="430">
        <f>payesh!H22</f>
        <v>15</v>
      </c>
      <c r="L8" s="430" t="str">
        <f>SHG!P7</f>
        <v>فاطمه دمادم</v>
      </c>
      <c r="M8" s="430" t="str">
        <f>SHG!Q7</f>
        <v>سكينه ديناروند</v>
      </c>
      <c r="N8" s="430" t="str">
        <f>SHG!R7</f>
        <v>هدي ديناروند</v>
      </c>
      <c r="O8" s="431">
        <f>SHG!N7</f>
        <v>711389612</v>
      </c>
      <c r="P8" s="430">
        <f>payesh!H62</f>
        <v>46230636</v>
      </c>
      <c r="Q8" s="433">
        <f>payesh!H82</f>
        <v>180000000</v>
      </c>
    </row>
    <row r="9" spans="1:17" ht="18.75" thickBot="1" x14ac:dyDescent="0.45">
      <c r="A9" s="166" t="s">
        <v>106</v>
      </c>
      <c r="B9" s="163">
        <f>SUM(B4:B8)</f>
        <v>0</v>
      </c>
      <c r="D9" s="434">
        <f>SHG!B8</f>
        <v>5</v>
      </c>
      <c r="E9" s="428" t="str">
        <f>SHG!C8</f>
        <v>ایلام</v>
      </c>
      <c r="F9" s="422" t="str">
        <f>SHG!D8</f>
        <v>دهلران</v>
      </c>
      <c r="G9" s="422" t="str">
        <f>SHG!E8</f>
        <v>موسيان</v>
      </c>
      <c r="H9" s="423" t="str">
        <f>payesh!I15</f>
        <v>1393/4/2</v>
      </c>
      <c r="I9" s="422" t="str">
        <f>SHG!F8</f>
        <v>عدالت</v>
      </c>
      <c r="J9" s="424"/>
      <c r="K9" s="422">
        <f>payesh!I22</f>
        <v>15</v>
      </c>
      <c r="L9" s="422" t="str">
        <f>SHG!P8</f>
        <v>فاطمه احمدي</v>
      </c>
      <c r="M9" s="422" t="str">
        <f>SHG!Q8</f>
        <v>ملكيه كايدعباسي</v>
      </c>
      <c r="N9" s="422" t="str">
        <f>SHG!R8</f>
        <v>طوبی کایدعباسی</v>
      </c>
      <c r="O9" s="423">
        <f>SHG!N8</f>
        <v>712048365</v>
      </c>
      <c r="P9" s="422">
        <f>payesh!I62</f>
        <v>53542397</v>
      </c>
      <c r="Q9" s="425">
        <f>payesh!I82</f>
        <v>185000000</v>
      </c>
    </row>
    <row r="10" spans="1:17" ht="18.75" thickBot="1" x14ac:dyDescent="0.45">
      <c r="D10" s="427">
        <f>SHG!B9</f>
        <v>6</v>
      </c>
      <c r="E10" s="429" t="str">
        <f>SHG!C9</f>
        <v>ایلام</v>
      </c>
      <c r="F10" s="430" t="str">
        <f>SHG!D9</f>
        <v>دهلران</v>
      </c>
      <c r="G10" s="430" t="str">
        <f>SHG!E9</f>
        <v>موسيان</v>
      </c>
      <c r="H10" s="431" t="str">
        <f>payesh!J15</f>
        <v>1393/4/25</v>
      </c>
      <c r="I10" s="430" t="str">
        <f>SHG!F9</f>
        <v>ضيافت</v>
      </c>
      <c r="J10" s="432"/>
      <c r="K10" s="430">
        <f>payesh!J22</f>
        <v>12</v>
      </c>
      <c r="L10" s="430" t="str">
        <f>SHG!P9</f>
        <v>زهرا نوروزي نهال</v>
      </c>
      <c r="M10" s="430" t="str">
        <f>SHG!Q9</f>
        <v>فریبا دیناروند</v>
      </c>
      <c r="N10" s="430" t="str">
        <f>SHG!R9</f>
        <v>فرزانه جمشیدی</v>
      </c>
      <c r="O10" s="431">
        <f>SHG!N9</f>
        <v>714251228</v>
      </c>
      <c r="P10" s="430">
        <f>payesh!J62</f>
        <v>49623489</v>
      </c>
      <c r="Q10" s="433">
        <f>payesh!J82</f>
        <v>180000000</v>
      </c>
    </row>
    <row r="11" spans="1:17" ht="18.75" thickBot="1" x14ac:dyDescent="0.45">
      <c r="D11" s="434">
        <f>SHG!B10</f>
        <v>7</v>
      </c>
      <c r="E11" s="428" t="str">
        <f>SHG!C10</f>
        <v>ایلام</v>
      </c>
      <c r="F11" s="422" t="str">
        <f>SHG!D10</f>
        <v>دهلران</v>
      </c>
      <c r="G11" s="422" t="str">
        <f>SHG!E10</f>
        <v>موسيان</v>
      </c>
      <c r="H11" s="423" t="str">
        <f>payesh!K15</f>
        <v>1393/4/25</v>
      </c>
      <c r="I11" s="422" t="str">
        <f>SHG!F10</f>
        <v>صدف</v>
      </c>
      <c r="J11" s="424"/>
      <c r="K11" s="422">
        <f>payesh!K22</f>
        <v>16</v>
      </c>
      <c r="L11" s="422" t="str">
        <f>SHG!P10</f>
        <v>اشرف روشن</v>
      </c>
      <c r="M11" s="422" t="str">
        <f>SHG!Q10</f>
        <v>سکینه نیکو</v>
      </c>
      <c r="N11" s="422" t="str">
        <f>SHG!R10</f>
        <v>زينب زارعي</v>
      </c>
      <c r="O11" s="423">
        <f>SHG!N10</f>
        <v>714261349</v>
      </c>
      <c r="P11" s="422">
        <f>payesh!K62</f>
        <v>47190037</v>
      </c>
      <c r="Q11" s="425">
        <f>payesh!K82</f>
        <v>185000000</v>
      </c>
    </row>
    <row r="12" spans="1:17" ht="18.75" thickBot="1" x14ac:dyDescent="0.45">
      <c r="D12" s="427">
        <f>SHG!B11</f>
        <v>8</v>
      </c>
      <c r="E12" s="429" t="str">
        <f>SHG!C11</f>
        <v>ایلام</v>
      </c>
      <c r="F12" s="430" t="str">
        <f>SHG!D11</f>
        <v>دهلران</v>
      </c>
      <c r="G12" s="430" t="str">
        <f>SHG!E11</f>
        <v>پتك ديناروند</v>
      </c>
      <c r="H12" s="431" t="str">
        <f>payesh!L15</f>
        <v>1393/4/25</v>
      </c>
      <c r="I12" s="430" t="str">
        <f>SHG!F11</f>
        <v>هميشه بهار</v>
      </c>
      <c r="J12" s="432"/>
      <c r="K12" s="430">
        <f>payesh!L22</f>
        <v>17</v>
      </c>
      <c r="L12" s="430" t="str">
        <f>SHG!P11</f>
        <v>فاطمه عبدالي</v>
      </c>
      <c r="M12" s="430" t="str">
        <f>SHG!Q11</f>
        <v>فاطمه ناجي پور</v>
      </c>
      <c r="N12" s="430" t="str">
        <f>SHG!R11</f>
        <v>زهرامرادزاده</v>
      </c>
      <c r="O12" s="431">
        <f>SHG!N11</f>
        <v>714252607</v>
      </c>
      <c r="P12" s="430">
        <f>payesh!L62</f>
        <v>50388264</v>
      </c>
      <c r="Q12" s="433">
        <f>payesh!L82</f>
        <v>200000000</v>
      </c>
    </row>
    <row r="13" spans="1:17" ht="18.75" thickBot="1" x14ac:dyDescent="0.45">
      <c r="D13" s="434">
        <f>SHG!B12</f>
        <v>9</v>
      </c>
      <c r="E13" s="428" t="str">
        <f>SHG!C12</f>
        <v>ايلام</v>
      </c>
      <c r="F13" s="422" t="str">
        <f>SHG!D12</f>
        <v>دهلران</v>
      </c>
      <c r="G13" s="422" t="str">
        <f>SHG!E12</f>
        <v>تم تم آب</v>
      </c>
      <c r="H13" s="423" t="str">
        <f>payesh!M15</f>
        <v>1394/4/26</v>
      </c>
      <c r="I13" s="422" t="str">
        <f>SHG!F12</f>
        <v>پرستو</v>
      </c>
      <c r="J13" s="424"/>
      <c r="K13" s="422">
        <f>payesh!M22</f>
        <v>15</v>
      </c>
      <c r="L13" s="422" t="str">
        <f>SHG!P12</f>
        <v>زهره رحمتي</v>
      </c>
      <c r="M13" s="422" t="str">
        <f>SHG!Q12</f>
        <v>طيبه سبزي</v>
      </c>
      <c r="N13" s="422" t="str">
        <f>SHG!R12</f>
        <v>زهرا سبزعلي پور</v>
      </c>
      <c r="O13" s="423">
        <f>SHG!N12</f>
        <v>753168069</v>
      </c>
      <c r="P13" s="422">
        <f>payesh!M62</f>
        <v>21429585</v>
      </c>
      <c r="Q13" s="425">
        <f>payesh!M82</f>
        <v>200000000</v>
      </c>
    </row>
    <row r="14" spans="1:17" ht="18.75" thickBot="1" x14ac:dyDescent="0.45">
      <c r="D14" s="427">
        <f>SHG!B13</f>
        <v>10</v>
      </c>
      <c r="E14" s="429" t="str">
        <f>SHG!C13</f>
        <v>ایلام</v>
      </c>
      <c r="F14" s="430" t="str">
        <f>SHG!D13</f>
        <v>دهلران</v>
      </c>
      <c r="G14" s="430" t="str">
        <f>SHG!E13</f>
        <v>گوراب پایین</v>
      </c>
      <c r="H14" s="431" t="str">
        <f>payesh!N15</f>
        <v>1392/10/20</v>
      </c>
      <c r="I14" s="430" t="str">
        <f>SHG!F13</f>
        <v>نیلوفر</v>
      </c>
      <c r="J14" s="432"/>
      <c r="K14" s="430">
        <f>payesh!N22</f>
        <v>19</v>
      </c>
      <c r="L14" s="430" t="str">
        <f>SHG!P13</f>
        <v>زینب امیدی نیا</v>
      </c>
      <c r="M14" s="430" t="str">
        <f>SHG!Q13</f>
        <v>مهناز امیدی</v>
      </c>
      <c r="N14" s="430" t="str">
        <f>SHG!R13</f>
        <v>آمنه امیدی</v>
      </c>
      <c r="O14" s="431">
        <f>SHG!N13</f>
        <v>696169271</v>
      </c>
      <c r="P14" s="430">
        <f>payesh!N62</f>
        <v>36968805</v>
      </c>
      <c r="Q14" s="433">
        <f>payesh!N82</f>
        <v>0</v>
      </c>
    </row>
    <row r="15" spans="1:17" ht="18.75" thickBot="1" x14ac:dyDescent="0.45">
      <c r="D15" s="434">
        <f>SHG!B14</f>
        <v>11</v>
      </c>
      <c r="E15" s="428" t="str">
        <f>SHG!C14</f>
        <v>ایلام</v>
      </c>
      <c r="F15" s="422" t="str">
        <f>SHG!D14</f>
        <v>دهلران</v>
      </c>
      <c r="G15" s="422" t="str">
        <f>SHG!E14</f>
        <v>گوراب پایین</v>
      </c>
      <c r="H15" s="423" t="str">
        <f>payesh!O15</f>
        <v>1392/10/20</v>
      </c>
      <c r="I15" s="422" t="str">
        <f>SHG!F14</f>
        <v>توسعه</v>
      </c>
      <c r="J15" s="424"/>
      <c r="K15" s="422">
        <f>payesh!O22</f>
        <v>21</v>
      </c>
      <c r="L15" s="422" t="str">
        <f>SHG!P14</f>
        <v>طاهره فیض الهی</v>
      </c>
      <c r="M15" s="422" t="str">
        <f>SHG!Q14</f>
        <v>مرضیه فیض الهی</v>
      </c>
      <c r="N15" s="422" t="str">
        <f>SHG!R14</f>
        <v>ریحانه دارش</v>
      </c>
      <c r="O15" s="423">
        <f>SHG!N14</f>
        <v>6961504</v>
      </c>
      <c r="P15" s="422">
        <f>payesh!O62</f>
        <v>30414270</v>
      </c>
      <c r="Q15" s="425">
        <f>payesh!O82</f>
        <v>150000000</v>
      </c>
    </row>
    <row r="16" spans="1:17" ht="18.75" thickBot="1" x14ac:dyDescent="0.45">
      <c r="D16" s="427">
        <f>SHG!B15</f>
        <v>12</v>
      </c>
      <c r="E16" s="429" t="str">
        <f>SHG!C15</f>
        <v>ایلام</v>
      </c>
      <c r="F16" s="430" t="str">
        <f>SHG!D15</f>
        <v>دهلران</v>
      </c>
      <c r="G16" s="430" t="str">
        <f>SHG!E15</f>
        <v>گوراب پایین</v>
      </c>
      <c r="H16" s="431" t="str">
        <f>payesh!P15</f>
        <v>1392/10/20</v>
      </c>
      <c r="I16" s="430" t="str">
        <f>SHG!F15</f>
        <v>لاله</v>
      </c>
      <c r="J16" s="432"/>
      <c r="K16" s="430">
        <f>payesh!P22</f>
        <v>20</v>
      </c>
      <c r="L16" s="430" t="str">
        <f>SHG!P15</f>
        <v>ناهید میرزایی</v>
      </c>
      <c r="M16" s="430" t="str">
        <f>SHG!Q15</f>
        <v>زهرا پرکاسبی</v>
      </c>
      <c r="N16" s="430" t="str">
        <f>SHG!R15</f>
        <v>زینب بساطی</v>
      </c>
      <c r="O16" s="431">
        <f>SHG!N15</f>
        <v>69617138</v>
      </c>
      <c r="P16" s="430">
        <f>payesh!P62</f>
        <v>39611534</v>
      </c>
      <c r="Q16" s="433">
        <f>payesh!P82</f>
        <v>130000000</v>
      </c>
    </row>
    <row r="17" spans="4:17" ht="18.75" thickBot="1" x14ac:dyDescent="0.45">
      <c r="D17" s="434">
        <f>SHG!B16</f>
        <v>13</v>
      </c>
      <c r="E17" s="428" t="str">
        <f>SHG!C16</f>
        <v>ایلام</v>
      </c>
      <c r="F17" s="422" t="str">
        <f>SHG!D16</f>
        <v>دهلران</v>
      </c>
      <c r="G17" s="422" t="str">
        <f>SHG!E16</f>
        <v>پتک</v>
      </c>
      <c r="H17" s="423" t="str">
        <f>payesh!Q15</f>
        <v>1393/6/30</v>
      </c>
      <c r="I17" s="422" t="str">
        <f>SHG!F16</f>
        <v>یاس</v>
      </c>
      <c r="J17" s="424"/>
      <c r="K17" s="422">
        <f>payesh!Q22</f>
        <v>15</v>
      </c>
      <c r="L17" s="422" t="str">
        <f>SHG!P16</f>
        <v>مریم قربانی</v>
      </c>
      <c r="M17" s="422" t="str">
        <f>SHG!Q16</f>
        <v>روبخیر دمادم</v>
      </c>
      <c r="N17" s="422" t="str">
        <f>SHG!R16</f>
        <v>الهام حاتمی</v>
      </c>
      <c r="O17" s="423">
        <f>SHG!N16</f>
        <v>720610382</v>
      </c>
      <c r="P17" s="422">
        <f>payesh!Q62</f>
        <v>43561051</v>
      </c>
      <c r="Q17" s="425">
        <f>payesh!Q82</f>
        <v>185000000</v>
      </c>
    </row>
    <row r="18" spans="4:17" ht="18.75" thickBot="1" x14ac:dyDescent="0.45">
      <c r="D18" s="427">
        <f>SHG!B17</f>
        <v>14</v>
      </c>
      <c r="E18" s="429" t="str">
        <f>SHG!C17</f>
        <v>ایلام</v>
      </c>
      <c r="F18" s="430" t="str">
        <f>SHG!D17</f>
        <v>دهلران</v>
      </c>
      <c r="G18" s="430" t="str">
        <f>SHG!E17</f>
        <v>حاضرمیل</v>
      </c>
      <c r="H18" s="431" t="str">
        <f>payesh!R15</f>
        <v>1392/12/04</v>
      </c>
      <c r="I18" s="430" t="str">
        <f>SHG!F17</f>
        <v>صداقت</v>
      </c>
      <c r="J18" s="432"/>
      <c r="K18" s="430">
        <f>payesh!R22</f>
        <v>19</v>
      </c>
      <c r="L18" s="430" t="str">
        <f>SHG!P17</f>
        <v>مهین کاکه</v>
      </c>
      <c r="M18" s="430" t="str">
        <f>SHG!Q17</f>
        <v>زينب عيني</v>
      </c>
      <c r="N18" s="430" t="str">
        <f>SHG!R17</f>
        <v>طلعت نوروزی</v>
      </c>
      <c r="O18" s="431">
        <f>SHG!N17</f>
        <v>699398855</v>
      </c>
      <c r="P18" s="430">
        <f>payesh!R62</f>
        <v>39987939</v>
      </c>
      <c r="Q18" s="433">
        <f>payesh!R82</f>
        <v>230000000</v>
      </c>
    </row>
    <row r="19" spans="4:17" ht="18.75" thickBot="1" x14ac:dyDescent="0.45">
      <c r="D19" s="434">
        <f>SHG!B18</f>
        <v>15</v>
      </c>
      <c r="E19" s="428" t="str">
        <f>SHG!C18</f>
        <v>ایلام</v>
      </c>
      <c r="F19" s="422" t="str">
        <f>SHG!D18</f>
        <v>دهلران</v>
      </c>
      <c r="G19" s="422" t="str">
        <f>SHG!E18</f>
        <v>شهرک وحدت</v>
      </c>
      <c r="H19" s="423" t="str">
        <f>payesh!S15</f>
        <v>1392/12/4</v>
      </c>
      <c r="I19" s="422" t="str">
        <f>SHG!F18</f>
        <v>دلنیا</v>
      </c>
      <c r="J19" s="424"/>
      <c r="K19" s="422">
        <f>payesh!S22</f>
        <v>16</v>
      </c>
      <c r="L19" s="422" t="str">
        <f>SHG!P18</f>
        <v>فاطمه رضایی</v>
      </c>
      <c r="M19" s="422" t="str">
        <f>SHG!Q18</f>
        <v>مرضیه جابری</v>
      </c>
      <c r="N19" s="422" t="str">
        <f>SHG!R18</f>
        <v>زهرا برزگر</v>
      </c>
      <c r="O19" s="423">
        <f>SHG!N18</f>
        <v>699377845</v>
      </c>
      <c r="P19" s="422">
        <f>payesh!S62</f>
        <v>60322400</v>
      </c>
      <c r="Q19" s="425">
        <f>payesh!S82</f>
        <v>185000000</v>
      </c>
    </row>
    <row r="20" spans="4:17" ht="18.75" thickBot="1" x14ac:dyDescent="0.45">
      <c r="D20" s="427">
        <f>SHG!B19</f>
        <v>16</v>
      </c>
      <c r="E20" s="429" t="str">
        <f>SHG!C19</f>
        <v>ایلام</v>
      </c>
      <c r="F20" s="430" t="str">
        <f>SHG!D19</f>
        <v>دهلران</v>
      </c>
      <c r="G20" s="430" t="str">
        <f>SHG!E19</f>
        <v>حاضر میل</v>
      </c>
      <c r="H20" s="431" t="str">
        <f>payesh!T15</f>
        <v>1392/12/04</v>
      </c>
      <c r="I20" s="430" t="str">
        <f>SHG!F19</f>
        <v>گل محمدی</v>
      </c>
      <c r="J20" s="432"/>
      <c r="K20" s="430">
        <f>payesh!T22</f>
        <v>15</v>
      </c>
      <c r="L20" s="430" t="str">
        <f>SHG!P19</f>
        <v>فاطمه هملی</v>
      </c>
      <c r="M20" s="430" t="str">
        <f>SHG!Q19</f>
        <v>فروزان هملی</v>
      </c>
      <c r="N20" s="430" t="str">
        <f>SHG!R19</f>
        <v>ریحان کریمی</v>
      </c>
      <c r="O20" s="431">
        <f>SHG!N19</f>
        <v>699406674</v>
      </c>
      <c r="P20" s="430">
        <f>payesh!T62</f>
        <v>31575938</v>
      </c>
      <c r="Q20" s="433">
        <f>payesh!T82</f>
        <v>185000000</v>
      </c>
    </row>
    <row r="21" spans="4:17" ht="18.75" thickBot="1" x14ac:dyDescent="0.45">
      <c r="D21" s="434">
        <f>SHG!B20</f>
        <v>17</v>
      </c>
      <c r="E21" s="428" t="str">
        <f>SHG!C20</f>
        <v>ایلام</v>
      </c>
      <c r="F21" s="422" t="str">
        <f>SHG!D20</f>
        <v>دهلران</v>
      </c>
      <c r="G21" s="422" t="str">
        <f>SHG!E20</f>
        <v>شهرک وحدت</v>
      </c>
      <c r="H21" s="423" t="str">
        <f>payesh!U15</f>
        <v>1392/12/10</v>
      </c>
      <c r="I21" s="422" t="str">
        <f>SHG!F20</f>
        <v>سعادت</v>
      </c>
      <c r="J21" s="424"/>
      <c r="K21" s="422">
        <f>payesh!U22</f>
        <v>15</v>
      </c>
      <c r="L21" s="422" t="str">
        <f>SHG!P20</f>
        <v>فروزان مرادی</v>
      </c>
      <c r="M21" s="422" t="str">
        <f>SHG!Q20</f>
        <v>فوزیه شادی</v>
      </c>
      <c r="N21" s="422" t="str">
        <f>SHG!R20</f>
        <v>طیبه نوروزی</v>
      </c>
      <c r="O21" s="423">
        <f>SHG!N20</f>
        <v>700793139</v>
      </c>
      <c r="P21" s="422">
        <f>payesh!U62</f>
        <v>67883693</v>
      </c>
      <c r="Q21" s="425">
        <f>payesh!U82</f>
        <v>185000000</v>
      </c>
    </row>
    <row r="22" spans="4:17" ht="18.75" thickBot="1" x14ac:dyDescent="0.45">
      <c r="D22" s="427">
        <f>SHG!B21</f>
        <v>18</v>
      </c>
      <c r="E22" s="429" t="str">
        <f>SHG!C21</f>
        <v>ایلام</v>
      </c>
      <c r="F22" s="430" t="str">
        <f>SHG!D21</f>
        <v>دهلران</v>
      </c>
      <c r="G22" s="430" t="str">
        <f>SHG!E21</f>
        <v>شهرک وحدت</v>
      </c>
      <c r="H22" s="431" t="str">
        <f>payesh!V15</f>
        <v>1393/8/10</v>
      </c>
      <c r="I22" s="430" t="str">
        <f>SHG!F21</f>
        <v>روشنك</v>
      </c>
      <c r="J22" s="432"/>
      <c r="K22" s="430">
        <f>payesh!V22</f>
        <v>15</v>
      </c>
      <c r="L22" s="430" t="str">
        <f>SHG!P21</f>
        <v>تهمينه محمدي</v>
      </c>
      <c r="M22" s="430" t="str">
        <f>SHG!Q21</f>
        <v>شهنازشامحمدی</v>
      </c>
      <c r="N22" s="430" t="str">
        <f>SHG!R21</f>
        <v>فاطمه سهرابي</v>
      </c>
      <c r="O22" s="431">
        <f>SHG!N21</f>
        <v>725134306</v>
      </c>
      <c r="P22" s="430">
        <f>payesh!V62</f>
        <v>43312000</v>
      </c>
      <c r="Q22" s="433">
        <f>payesh!V82</f>
        <v>185000000</v>
      </c>
    </row>
    <row r="23" spans="4:17" ht="18.75" thickBot="1" x14ac:dyDescent="0.45">
      <c r="D23" s="434">
        <f>SHG!B22</f>
        <v>19</v>
      </c>
      <c r="E23" s="428" t="str">
        <f>SHG!C22</f>
        <v>ایلام</v>
      </c>
      <c r="F23" s="422" t="str">
        <f>SHG!D22</f>
        <v>دهلران</v>
      </c>
      <c r="G23" s="422" t="str">
        <f>SHG!E22</f>
        <v>تم تم آب</v>
      </c>
      <c r="H23" s="423" t="str">
        <f>payesh!W15</f>
        <v>1393/8/4</v>
      </c>
      <c r="I23" s="422" t="str">
        <f>SHG!F22</f>
        <v>دوستی</v>
      </c>
      <c r="J23" s="424"/>
      <c r="K23" s="422">
        <f>payesh!W22</f>
        <v>15</v>
      </c>
      <c r="L23" s="422" t="str">
        <f>SHG!P22</f>
        <v>معصومه سبزي</v>
      </c>
      <c r="M23" s="422" t="str">
        <f>SHG!Q22</f>
        <v>فاطمه رحمتی</v>
      </c>
      <c r="N23" s="422" t="str">
        <f>SHG!R22</f>
        <v>محبوبه مرادی</v>
      </c>
      <c r="O23" s="423">
        <f>SHG!N22</f>
        <v>724436091</v>
      </c>
      <c r="P23" s="422">
        <f>payesh!W62</f>
        <v>41711000</v>
      </c>
      <c r="Q23" s="425">
        <f>payesh!W82</f>
        <v>185000000</v>
      </c>
    </row>
    <row r="24" spans="4:17" ht="18.75" thickBot="1" x14ac:dyDescent="0.45">
      <c r="D24" s="427">
        <f>SHG!B23</f>
        <v>20</v>
      </c>
      <c r="E24" s="429" t="str">
        <f>SHG!C23</f>
        <v>ایلام</v>
      </c>
      <c r="F24" s="430" t="str">
        <f>SHG!D23</f>
        <v>دهلران</v>
      </c>
      <c r="G24" s="430" t="str">
        <f>SHG!E23</f>
        <v>حاضرمیل</v>
      </c>
      <c r="H24" s="431" t="str">
        <f>payesh!X15</f>
        <v>1393/8/4</v>
      </c>
      <c r="I24" s="430" t="str">
        <f>SHG!F23</f>
        <v>اندیشه</v>
      </c>
      <c r="J24" s="432"/>
      <c r="K24" s="430">
        <f>payesh!X22</f>
        <v>16</v>
      </c>
      <c r="L24" s="430" t="str">
        <f>SHG!P23</f>
        <v>محمد کاکه</v>
      </c>
      <c r="M24" s="430" t="str">
        <f>SHG!Q23</f>
        <v>علی اکبر پژوهنده</v>
      </c>
      <c r="N24" s="430" t="str">
        <f>SHG!R23</f>
        <v>علی ولی پور</v>
      </c>
      <c r="O24" s="431">
        <f>SHG!N23</f>
        <v>724469489</v>
      </c>
      <c r="P24" s="430">
        <f>payesh!X62</f>
        <v>41160000</v>
      </c>
      <c r="Q24" s="433">
        <f>payesh!X82</f>
        <v>220000000</v>
      </c>
    </row>
    <row r="25" spans="4:17" ht="18.75" thickBot="1" x14ac:dyDescent="0.45">
      <c r="D25" s="434">
        <f>SHG!B24</f>
        <v>21</v>
      </c>
      <c r="E25" s="428" t="str">
        <f>SHG!C24</f>
        <v>ایلام</v>
      </c>
      <c r="F25" s="422" t="str">
        <f>SHG!D24</f>
        <v>دهلران</v>
      </c>
      <c r="G25" s="422" t="str">
        <f>SHG!E24</f>
        <v>تم تم آب</v>
      </c>
      <c r="H25" s="423" t="str">
        <f>payesh!Y15</f>
        <v>93/8/6</v>
      </c>
      <c r="I25" s="422" t="str">
        <f>SHG!F24</f>
        <v>خورشید</v>
      </c>
      <c r="J25" s="424"/>
      <c r="K25" s="422">
        <f>payesh!Y22</f>
        <v>16</v>
      </c>
      <c r="L25" s="422" t="str">
        <f>SHG!P24</f>
        <v>سهیلا ایینی</v>
      </c>
      <c r="M25" s="422" t="str">
        <f>SHG!Q24</f>
        <v>الهه رضایی</v>
      </c>
      <c r="N25" s="422" t="str">
        <f>SHG!R24</f>
        <v>صدیقه زراعی</v>
      </c>
      <c r="O25" s="423">
        <f>SHG!N24</f>
        <v>724702474</v>
      </c>
      <c r="P25" s="422">
        <f>payesh!Y62</f>
        <v>20613000</v>
      </c>
      <c r="Q25" s="425">
        <f>payesh!Y82</f>
        <v>210000000</v>
      </c>
    </row>
    <row r="26" spans="4:17" ht="18.75" thickBot="1" x14ac:dyDescent="0.45">
      <c r="D26" s="427">
        <f>SHG!B25</f>
        <v>22</v>
      </c>
      <c r="E26" s="429" t="str">
        <f>SHG!C25</f>
        <v>ایلام</v>
      </c>
      <c r="F26" s="430" t="str">
        <f>SHG!D25</f>
        <v>دهلران</v>
      </c>
      <c r="G26" s="430" t="str">
        <f>SHG!E25</f>
        <v>میمه</v>
      </c>
      <c r="H26" s="431" t="str">
        <f>payesh!Z15</f>
        <v>1393/8/10</v>
      </c>
      <c r="I26" s="430" t="str">
        <f>SHG!F25</f>
        <v>همیار</v>
      </c>
      <c r="J26" s="432"/>
      <c r="K26" s="430">
        <f>payesh!Z22</f>
        <v>21</v>
      </c>
      <c r="L26" s="430" t="str">
        <f>SHG!P25</f>
        <v>فرشته چراغی</v>
      </c>
      <c r="M26" s="430" t="str">
        <f>SHG!Q25</f>
        <v>راضیه فرهادی</v>
      </c>
      <c r="N26" s="430" t="str">
        <f>SHG!R25</f>
        <v>زینب چراغی</v>
      </c>
      <c r="O26" s="431">
        <f>SHG!N25</f>
        <v>725229954</v>
      </c>
      <c r="P26" s="430">
        <f>payesh!Z62</f>
        <v>27560333</v>
      </c>
      <c r="Q26" s="433">
        <f>payesh!Z82</f>
        <v>22500000</v>
      </c>
    </row>
    <row r="27" spans="4:17" ht="18.75" thickBot="1" x14ac:dyDescent="0.45">
      <c r="D27" s="434">
        <f>SHG!B26</f>
        <v>23</v>
      </c>
      <c r="E27" s="428" t="str">
        <f>SHG!C26</f>
        <v>ایلام</v>
      </c>
      <c r="F27" s="422" t="str">
        <f>SHG!D26</f>
        <v>دهلران</v>
      </c>
      <c r="G27" s="422" t="str">
        <f>SHG!E26</f>
        <v>میمه</v>
      </c>
      <c r="H27" s="423" t="str">
        <f>payesh!AA15</f>
        <v>1393/8/10</v>
      </c>
      <c r="I27" s="422" t="str">
        <f>SHG!F26</f>
        <v>تابستان 93</v>
      </c>
      <c r="J27" s="424"/>
      <c r="K27" s="422">
        <f>payesh!AA22</f>
        <v>15</v>
      </c>
      <c r="L27" s="422" t="str">
        <f>SHG!P26</f>
        <v>سامیه بوچانی</v>
      </c>
      <c r="M27" s="422" t="str">
        <f>SHG!Q26</f>
        <v>فرشته امیری پور</v>
      </c>
      <c r="N27" s="422" t="str">
        <f>SHG!R26</f>
        <v>زینب چراغی</v>
      </c>
      <c r="O27" s="423">
        <f>SHG!N26</f>
        <v>725323440</v>
      </c>
      <c r="P27" s="422">
        <f>payesh!AA62</f>
        <v>24312000</v>
      </c>
      <c r="Q27" s="425">
        <f>payesh!AA82</f>
        <v>185000000</v>
      </c>
    </row>
    <row r="28" spans="4:17" ht="18.75" thickBot="1" x14ac:dyDescent="0.45">
      <c r="D28" s="427">
        <f>SHG!B27</f>
        <v>24</v>
      </c>
      <c r="E28" s="429" t="str">
        <f>SHG!C27</f>
        <v>ايلام</v>
      </c>
      <c r="F28" s="430" t="str">
        <f>SHG!D27</f>
        <v>دهلران</v>
      </c>
      <c r="G28" s="430" t="str">
        <f>SHG!E27</f>
        <v>حاضرميل</v>
      </c>
      <c r="H28" s="431" t="str">
        <f>payesh!AB15</f>
        <v>1393/9/29</v>
      </c>
      <c r="I28" s="430" t="str">
        <f>SHG!F27</f>
        <v>نرگس</v>
      </c>
      <c r="J28" s="432"/>
      <c r="K28" s="430">
        <f>payesh!AB22</f>
        <v>17</v>
      </c>
      <c r="L28" s="430" t="str">
        <f>SHG!P27</f>
        <v>هماابراهيمي</v>
      </c>
      <c r="M28" s="430" t="str">
        <f>SHG!Q27</f>
        <v>مريم وحدتيان</v>
      </c>
      <c r="N28" s="430" t="str">
        <f>SHG!R27</f>
        <v>فرشته محمدي</v>
      </c>
      <c r="O28" s="431">
        <f>SHG!N27</f>
        <v>731020980</v>
      </c>
      <c r="P28" s="430">
        <f>payesh!AB62</f>
        <v>38789000</v>
      </c>
      <c r="Q28" s="433">
        <f>payesh!AB82</f>
        <v>220000000</v>
      </c>
    </row>
    <row r="29" spans="4:17" ht="18.75" thickBot="1" x14ac:dyDescent="0.45">
      <c r="D29" s="434">
        <f>SHG!B28</f>
        <v>25</v>
      </c>
      <c r="E29" s="428" t="str">
        <f>SHG!C28</f>
        <v>ایلام</v>
      </c>
      <c r="F29" s="422" t="str">
        <f>SHG!D28</f>
        <v>دهلران</v>
      </c>
      <c r="G29" s="422" t="str">
        <f>SHG!E28</f>
        <v>شهرک وحدت</v>
      </c>
      <c r="H29" s="423" t="str">
        <f>payesh!AC15</f>
        <v>1393/9/26</v>
      </c>
      <c r="I29" s="422" t="str">
        <f>SHG!F28</f>
        <v>زکریا</v>
      </c>
      <c r="J29" s="424"/>
      <c r="K29" s="422">
        <f>payesh!AC22</f>
        <v>15</v>
      </c>
      <c r="L29" s="422" t="str">
        <f>SHG!P28</f>
        <v>ماشااله رضائي</v>
      </c>
      <c r="M29" s="422" t="str">
        <f>SHG!Q28</f>
        <v>سميرا سهرابي</v>
      </c>
      <c r="N29" s="422" t="str">
        <f>SHG!R28</f>
        <v>آمنه وليزاده</v>
      </c>
      <c r="O29" s="423">
        <f>SHG!N28</f>
        <v>730704733</v>
      </c>
      <c r="P29" s="422">
        <f>payesh!AC62</f>
        <v>35296000</v>
      </c>
      <c r="Q29" s="425">
        <f>payesh!AC82</f>
        <v>185000000</v>
      </c>
    </row>
    <row r="30" spans="4:17" ht="18.75" thickBot="1" x14ac:dyDescent="0.45">
      <c r="D30" s="427">
        <f>SHG!B29</f>
        <v>26</v>
      </c>
      <c r="E30" s="429" t="str">
        <f>SHG!C29</f>
        <v>ايلام</v>
      </c>
      <c r="F30" s="430" t="str">
        <f>SHG!D29</f>
        <v>دهلران</v>
      </c>
      <c r="G30" s="430" t="str">
        <f>SHG!E29</f>
        <v>حاضرميل</v>
      </c>
      <c r="H30" s="431" t="str">
        <f>payesh!AD15</f>
        <v>1393/10/24</v>
      </c>
      <c r="I30" s="430" t="str">
        <f>SHG!F29</f>
        <v>نغمه</v>
      </c>
      <c r="J30" s="432"/>
      <c r="K30" s="430">
        <f>payesh!AD22</f>
        <v>16</v>
      </c>
      <c r="L30" s="430" t="str">
        <f>SHG!P29</f>
        <v>حمديه كريمي</v>
      </c>
      <c r="M30" s="430" t="str">
        <f>SHG!Q29</f>
        <v>زهرا عماني</v>
      </c>
      <c r="N30" s="430" t="str">
        <f>SHG!R29</f>
        <v>مهين عبدي</v>
      </c>
      <c r="O30" s="431">
        <f>SHG!N29</f>
        <v>734398336</v>
      </c>
      <c r="P30" s="430">
        <f>payesh!AD62</f>
        <v>21460099</v>
      </c>
      <c r="Q30" s="433">
        <f>payesh!AD82</f>
        <v>220000000</v>
      </c>
    </row>
    <row r="31" spans="4:17" ht="18.75" thickBot="1" x14ac:dyDescent="0.45">
      <c r="D31" s="434">
        <f>SHG!B30</f>
        <v>27</v>
      </c>
      <c r="E31" s="428" t="str">
        <f>SHG!C30</f>
        <v>ايلام</v>
      </c>
      <c r="F31" s="422" t="str">
        <f>SHG!D30</f>
        <v>دهلران</v>
      </c>
      <c r="G31" s="422" t="str">
        <f>SHG!E30</f>
        <v>شهرك وحدت</v>
      </c>
      <c r="H31" s="423" t="str">
        <f>payesh!AE15</f>
        <v>1393/10/23</v>
      </c>
      <c r="I31" s="422" t="str">
        <f>SHG!F30</f>
        <v>هليا</v>
      </c>
      <c r="J31" s="424"/>
      <c r="K31" s="422">
        <f>payesh!AE22</f>
        <v>16</v>
      </c>
      <c r="L31" s="422" t="str">
        <f>SHG!P30</f>
        <v>عصمت جابری</v>
      </c>
      <c r="M31" s="422" t="str">
        <f>SHG!Q30</f>
        <v>مينا غلامي</v>
      </c>
      <c r="N31" s="422" t="str">
        <f>SHG!R30</f>
        <v>احمد شامحمدي</v>
      </c>
      <c r="O31" s="423">
        <f>SHG!N30</f>
        <v>734253185</v>
      </c>
      <c r="P31" s="422">
        <f>payesh!AE62</f>
        <v>43154500</v>
      </c>
      <c r="Q31" s="425">
        <f>payesh!AE82</f>
        <v>235000000</v>
      </c>
    </row>
    <row r="32" spans="4:17" ht="18.75" thickBot="1" x14ac:dyDescent="0.45">
      <c r="D32" s="427">
        <f>SHG!B31</f>
        <v>28</v>
      </c>
      <c r="E32" s="429" t="str">
        <f>SHG!C31</f>
        <v>ايلام</v>
      </c>
      <c r="F32" s="430" t="str">
        <f>SHG!D31</f>
        <v>دهلران</v>
      </c>
      <c r="G32" s="430" t="str">
        <f>SHG!E31</f>
        <v>شهرك وحدت</v>
      </c>
      <c r="H32" s="431" t="str">
        <f>payesh!AF15</f>
        <v>1394/6/4</v>
      </c>
      <c r="I32" s="430" t="str">
        <f>SHG!F31</f>
        <v>وحدت</v>
      </c>
      <c r="J32" s="432"/>
      <c r="K32" s="430">
        <f>payesh!AF22</f>
        <v>16</v>
      </c>
      <c r="L32" s="430" t="str">
        <f>SHG!P31</f>
        <v>ايوب رضائي</v>
      </c>
      <c r="M32" s="430" t="str">
        <f>SHG!Q31</f>
        <v>زينب رضائي</v>
      </c>
      <c r="N32" s="430" t="str">
        <f>SHG!R31</f>
        <v>كريمه بختي</v>
      </c>
      <c r="O32" s="431">
        <f>SHG!N31</f>
        <v>757582850</v>
      </c>
      <c r="P32" s="430">
        <f>payesh!AF62</f>
        <v>23568000</v>
      </c>
      <c r="Q32" s="433">
        <f>payesh!AF82</f>
        <v>210000000</v>
      </c>
    </row>
    <row r="33" spans="4:17" ht="18.75" thickBot="1" x14ac:dyDescent="0.45">
      <c r="D33" s="434">
        <f>SHG!B32</f>
        <v>29</v>
      </c>
      <c r="E33" s="428" t="str">
        <f>SHG!C32</f>
        <v>ايلام</v>
      </c>
      <c r="F33" s="422" t="str">
        <f>SHG!D32</f>
        <v>دهلران</v>
      </c>
      <c r="G33" s="422" t="str">
        <f>SHG!E32</f>
        <v>تم تم اب</v>
      </c>
      <c r="H33" s="423" t="str">
        <f>payesh!AG15</f>
        <v>1394/6/4</v>
      </c>
      <c r="I33" s="422" t="str">
        <f>SHG!F32</f>
        <v>دريا</v>
      </c>
      <c r="J33" s="424"/>
      <c r="K33" s="422">
        <f>payesh!AG22</f>
        <v>16</v>
      </c>
      <c r="L33" s="422" t="str">
        <f>SHG!P32</f>
        <v>زیبا کرمی</v>
      </c>
      <c r="M33" s="422" t="str">
        <f>SHG!Q32</f>
        <v>كوثررحمتي نسب</v>
      </c>
      <c r="N33" s="422" t="str">
        <f>SHG!R32</f>
        <v>فرشته صيدي</v>
      </c>
      <c r="O33" s="423">
        <f>SHG!N32</f>
        <v>757567739</v>
      </c>
      <c r="P33" s="422">
        <f>payesh!AG62</f>
        <v>20121000</v>
      </c>
      <c r="Q33" s="425">
        <f>payesh!AG82</f>
        <v>0</v>
      </c>
    </row>
    <row r="34" spans="4:17" ht="18.75" thickBot="1" x14ac:dyDescent="0.45">
      <c r="D34" s="427">
        <f>SHG!B33</f>
        <v>30</v>
      </c>
      <c r="E34" s="429" t="str">
        <f>SHG!C33</f>
        <v>ايلام</v>
      </c>
      <c r="F34" s="430" t="str">
        <f>SHG!D33</f>
        <v>دهلران</v>
      </c>
      <c r="G34" s="430" t="str">
        <f>SHG!E33</f>
        <v>مازعبدالعلي</v>
      </c>
      <c r="H34" s="431" t="str">
        <f>payesh!AH15</f>
        <v>1394/12/13</v>
      </c>
      <c r="I34" s="430" t="str">
        <f>SHG!F33</f>
        <v>شقايق</v>
      </c>
      <c r="J34" s="432"/>
      <c r="K34" s="430">
        <f>payesh!AH22</f>
        <v>16</v>
      </c>
      <c r="L34" s="430" t="str">
        <f>SHG!P33</f>
        <v>فريبا مرادي</v>
      </c>
      <c r="M34" s="430" t="str">
        <f>SHG!Q33</f>
        <v>زبيده غلامي</v>
      </c>
      <c r="N34" s="430" t="str">
        <f>SHG!R33</f>
        <v>زینب نوری</v>
      </c>
      <c r="O34" s="431">
        <f>SHG!N33</f>
        <v>773474153</v>
      </c>
      <c r="P34" s="430">
        <f>payesh!AH62</f>
        <v>8150000</v>
      </c>
      <c r="Q34" s="433">
        <f>payesh!AH82</f>
        <v>0</v>
      </c>
    </row>
    <row r="35" spans="4:17" ht="18.75" thickBot="1" x14ac:dyDescent="0.45">
      <c r="D35" s="434">
        <f>SHG!B34</f>
        <v>31</v>
      </c>
      <c r="E35" s="428" t="str">
        <f>SHG!C34</f>
        <v>ایلام</v>
      </c>
      <c r="F35" s="422" t="str">
        <f>SHG!D34</f>
        <v>دهلران</v>
      </c>
      <c r="G35" s="422" t="str">
        <f>SHG!E34</f>
        <v>مازعبدلی</v>
      </c>
      <c r="H35" s="423" t="str">
        <f>payesh!AI15</f>
        <v>1394/12/26</v>
      </c>
      <c r="I35" s="422" t="str">
        <f>SHG!F34</f>
        <v>رها</v>
      </c>
      <c r="J35" s="424"/>
      <c r="K35" s="422">
        <f>payesh!AI22</f>
        <v>16</v>
      </c>
      <c r="L35" s="422" t="str">
        <f>SHG!P34</f>
        <v>سجاد غلامی</v>
      </c>
      <c r="M35" s="422" t="str">
        <f>SHG!Q34</f>
        <v>زهرا غلامی</v>
      </c>
      <c r="N35" s="422" t="str">
        <f>SHG!R34</f>
        <v>معصومه غلامی</v>
      </c>
      <c r="O35" s="423">
        <f>SHG!N34</f>
        <v>782987595</v>
      </c>
      <c r="P35" s="422">
        <f>payesh!AI62</f>
        <v>8152000</v>
      </c>
      <c r="Q35" s="425">
        <f>payesh!AI82</f>
        <v>0</v>
      </c>
    </row>
    <row r="36" spans="4:17" ht="18.75" thickBot="1" x14ac:dyDescent="0.45">
      <c r="D36" s="427">
        <f>SHG!B35</f>
        <v>32</v>
      </c>
      <c r="E36" s="429" t="str">
        <f>SHG!C35</f>
        <v>ایلام</v>
      </c>
      <c r="F36" s="430" t="str">
        <f>SHG!D35</f>
        <v>دهلران</v>
      </c>
      <c r="G36" s="430" t="str">
        <f>SHG!E35</f>
        <v>گلسیری</v>
      </c>
      <c r="H36" s="431" t="str">
        <f>payesh!AJ15</f>
        <v>1395/2/17</v>
      </c>
      <c r="I36" s="430" t="str">
        <f>SHG!F35</f>
        <v>آوا</v>
      </c>
      <c r="J36" s="432"/>
      <c r="K36" s="430">
        <f>payesh!AJ22</f>
        <v>17</v>
      </c>
      <c r="L36" s="430" t="str">
        <f>SHG!P35</f>
        <v>زینب عزیزی زاده</v>
      </c>
      <c r="M36" s="430" t="str">
        <f>SHG!Q35</f>
        <v>سمیرامرادی زاده</v>
      </c>
      <c r="N36" s="430" t="str">
        <f>SHG!R35</f>
        <v>مریم نجفی</v>
      </c>
      <c r="O36" s="431">
        <f>SHG!N35</f>
        <v>786457199</v>
      </c>
      <c r="P36" s="430">
        <f>payesh!AJ62</f>
        <v>6800000</v>
      </c>
      <c r="Q36" s="433">
        <f>payesh!AJ82</f>
        <v>0</v>
      </c>
    </row>
    <row r="37" spans="4:17" ht="18.75" thickBot="1" x14ac:dyDescent="0.45">
      <c r="D37" s="434">
        <f>SHG!B36</f>
        <v>33</v>
      </c>
      <c r="E37" s="428" t="str">
        <f>SHG!C36</f>
        <v>ایلام</v>
      </c>
      <c r="F37" s="422" t="str">
        <f>SHG!D36</f>
        <v>دهلران</v>
      </c>
      <c r="G37" s="422" t="str">
        <f>SHG!E36</f>
        <v>گلسیری</v>
      </c>
      <c r="H37" s="423" t="str">
        <f>payesh!AK15</f>
        <v>1395/2/20</v>
      </c>
      <c r="I37" s="422" t="str">
        <f>SHG!F36</f>
        <v>طنین</v>
      </c>
      <c r="J37" s="424"/>
      <c r="K37" s="422">
        <f>payesh!AK22</f>
        <v>22</v>
      </c>
      <c r="L37" s="422" t="str">
        <f>SHG!P36</f>
        <v>عزیز عباسی</v>
      </c>
      <c r="M37" s="422" t="str">
        <f>SHG!Q36</f>
        <v>فاطمه کاشانی</v>
      </c>
      <c r="N37" s="422" t="str">
        <f>SHG!R36</f>
        <v>سکینه کاشانی</v>
      </c>
      <c r="O37" s="423">
        <f>SHG!N36</f>
        <v>786428747</v>
      </c>
      <c r="P37" s="422">
        <f>payesh!AK62</f>
        <v>8800000</v>
      </c>
      <c r="Q37" s="425">
        <f>payesh!AK82</f>
        <v>0</v>
      </c>
    </row>
    <row r="38" spans="4:17" ht="18.75" thickBot="1" x14ac:dyDescent="0.45">
      <c r="D38" s="427">
        <f>SHG!B37</f>
        <v>34</v>
      </c>
      <c r="E38" s="429" t="str">
        <f>SHG!C37</f>
        <v>ایلام</v>
      </c>
      <c r="F38" s="430" t="str">
        <f>SHG!D37</f>
        <v>دهلران</v>
      </c>
      <c r="G38" s="430" t="str">
        <f>SHG!E37</f>
        <v>موسیان</v>
      </c>
      <c r="H38" s="431" t="str">
        <f>payesh!AL15</f>
        <v>1395/3/27</v>
      </c>
      <c r="I38" s="430" t="str">
        <f>SHG!F37</f>
        <v>رویان</v>
      </c>
      <c r="J38" s="432"/>
      <c r="K38" s="430">
        <f>payesh!AL22</f>
        <v>18</v>
      </c>
      <c r="L38" s="430" t="str">
        <f>SHG!P37</f>
        <v>مریم دیناروند</v>
      </c>
      <c r="M38" s="430" t="str">
        <f>SHG!Q37</f>
        <v>فریده سهیلی</v>
      </c>
      <c r="N38" s="430" t="str">
        <f>SHG!R37</f>
        <v>فرشته مرادی</v>
      </c>
      <c r="O38" s="431">
        <f>SHG!N37</f>
        <v>790243907</v>
      </c>
      <c r="P38" s="430">
        <f>payesh!AL62</f>
        <v>3600000</v>
      </c>
      <c r="Q38" s="433">
        <f>payesh!AL82</f>
        <v>0</v>
      </c>
    </row>
    <row r="39" spans="4:17" ht="18.75" thickBot="1" x14ac:dyDescent="0.45">
      <c r="D39" s="434">
        <f>SHG!B38</f>
        <v>35</v>
      </c>
      <c r="E39" s="428" t="str">
        <f>SHG!C38</f>
        <v>ایلام</v>
      </c>
      <c r="F39" s="422" t="str">
        <f>SHG!D38</f>
        <v>دهلران</v>
      </c>
      <c r="G39" s="422" t="str">
        <f>SHG!E38</f>
        <v>موسیان</v>
      </c>
      <c r="H39" s="423" t="str">
        <f>payesh!AM15</f>
        <v>1395/3/27</v>
      </c>
      <c r="I39" s="422" t="str">
        <f>SHG!F38</f>
        <v>قانون</v>
      </c>
      <c r="J39" s="424"/>
      <c r="K39" s="422">
        <f>payesh!AM22</f>
        <v>15</v>
      </c>
      <c r="L39" s="422" t="str">
        <f>SHG!P38</f>
        <v>شهنازشیخی</v>
      </c>
      <c r="M39" s="422" t="str">
        <f>SHG!Q38</f>
        <v>لیلی شیخی</v>
      </c>
      <c r="N39" s="422" t="str">
        <f>SHG!R38</f>
        <v>زینب کاووسی</v>
      </c>
      <c r="O39" s="423">
        <f>SHG!N38</f>
        <v>790296596</v>
      </c>
      <c r="P39" s="422">
        <f>payesh!AM62</f>
        <v>3000000</v>
      </c>
      <c r="Q39" s="425">
        <f>payesh!AM82</f>
        <v>0</v>
      </c>
    </row>
    <row r="40" spans="4:17" ht="18.75" thickBot="1" x14ac:dyDescent="0.45">
      <c r="D40" s="427">
        <f>SHG!B39</f>
        <v>36</v>
      </c>
      <c r="E40" s="429" t="str">
        <f>SHG!C39</f>
        <v>ایلام</v>
      </c>
      <c r="F40" s="430" t="str">
        <f>SHG!D39</f>
        <v>دهلران</v>
      </c>
      <c r="G40" s="430" t="str">
        <f>SHG!E39</f>
        <v>موسیان</v>
      </c>
      <c r="H40" s="431" t="str">
        <f>payesh!AN15</f>
        <v>1395/4/5</v>
      </c>
      <c r="I40" s="430" t="str">
        <f>SHG!F39</f>
        <v>قاصدک</v>
      </c>
      <c r="J40" s="432"/>
      <c r="K40" s="430">
        <f>payesh!AN22</f>
        <v>17</v>
      </c>
      <c r="L40" s="430" t="str">
        <f>SHG!P39</f>
        <v>فرخنده دیناروند</v>
      </c>
      <c r="M40" s="430" t="str">
        <f>SHG!Q39</f>
        <v>شهناز تاجدینی</v>
      </c>
      <c r="N40" s="430" t="str">
        <f>SHG!R39</f>
        <v>فاطمه دیناروند</v>
      </c>
      <c r="O40" s="431">
        <f>SHG!N39</f>
        <v>791191059</v>
      </c>
      <c r="P40" s="430">
        <f>payesh!AN62</f>
        <v>3400000</v>
      </c>
      <c r="Q40" s="433">
        <f>payesh!AN82</f>
        <v>0</v>
      </c>
    </row>
    <row r="41" spans="4:17" ht="18.75" thickBot="1" x14ac:dyDescent="0.45">
      <c r="D41" s="434">
        <f>SHG!B40</f>
        <v>37</v>
      </c>
      <c r="E41" s="428" t="str">
        <f>SHG!C40</f>
        <v>ایلام</v>
      </c>
      <c r="F41" s="422" t="str">
        <f>SHG!D40</f>
        <v>دهلران</v>
      </c>
      <c r="G41" s="422" t="str">
        <f>SHG!E40</f>
        <v>موسیان</v>
      </c>
      <c r="H41" s="423" t="str">
        <f>payesh!AO15</f>
        <v>1395/4/5</v>
      </c>
      <c r="I41" s="422" t="str">
        <f>SHG!F40</f>
        <v>ستاره</v>
      </c>
      <c r="J41" s="424"/>
      <c r="K41" s="422">
        <f>payesh!AO22</f>
        <v>16</v>
      </c>
      <c r="L41" s="422" t="str">
        <f>SHG!P40</f>
        <v>نصرت فرجی</v>
      </c>
      <c r="M41" s="422" t="str">
        <f>SHG!Q40</f>
        <v>زهرا فرخی</v>
      </c>
      <c r="N41" s="422" t="str">
        <f>SHG!R40</f>
        <v>کبری شیخی</v>
      </c>
      <c r="O41" s="423">
        <f>SHG!N40</f>
        <v>791239491</v>
      </c>
      <c r="P41" s="422">
        <f>payesh!AO62</f>
        <v>3200000</v>
      </c>
      <c r="Q41" s="425">
        <f>payesh!AO82</f>
        <v>0</v>
      </c>
    </row>
    <row r="42" spans="4:17" ht="18.75" thickBot="1" x14ac:dyDescent="0.45">
      <c r="D42" s="427">
        <f>SHG!B41</f>
        <v>38</v>
      </c>
      <c r="E42" s="429" t="str">
        <f>SHG!C41</f>
        <v>ایلام</v>
      </c>
      <c r="F42" s="430" t="str">
        <f>SHG!D41</f>
        <v>دهلران</v>
      </c>
      <c r="G42" s="430" t="str">
        <f>SHG!E41</f>
        <v>حاضرمیل</v>
      </c>
      <c r="H42" s="431" t="str">
        <f>payesh!AP15</f>
        <v>1395/4/5</v>
      </c>
      <c r="I42" s="430" t="str">
        <f>SHG!F41</f>
        <v>امید</v>
      </c>
      <c r="J42" s="432"/>
      <c r="K42" s="430">
        <f>payesh!AP22</f>
        <v>15</v>
      </c>
      <c r="L42" s="430" t="str">
        <f>SHG!P41</f>
        <v>عبدی</v>
      </c>
      <c r="M42" s="430" t="str">
        <f>SHG!Q41</f>
        <v>علی عسگری</v>
      </c>
      <c r="N42" s="430" t="str">
        <f>SHG!R41</f>
        <v>پروین عبدی</v>
      </c>
      <c r="O42" s="431">
        <f>SHG!N41</f>
        <v>789749213</v>
      </c>
      <c r="P42" s="430">
        <f>payesh!AP62</f>
        <v>4500000</v>
      </c>
      <c r="Q42" s="433">
        <f>payesh!AP82</f>
        <v>0</v>
      </c>
    </row>
    <row r="43" spans="4:17" ht="18.75" thickBot="1" x14ac:dyDescent="0.45">
      <c r="D43" s="434">
        <f>SHG!B42</f>
        <v>39</v>
      </c>
      <c r="E43" s="428" t="str">
        <f>SHG!C42</f>
        <v>ایلام</v>
      </c>
      <c r="F43" s="422" t="str">
        <f>SHG!D42</f>
        <v>دهلران</v>
      </c>
      <c r="G43" s="422" t="str">
        <f>SHG!E42</f>
        <v>موسیان</v>
      </c>
      <c r="H43" s="423" t="str">
        <f>payesh!AQ15</f>
        <v>1395/5/10</v>
      </c>
      <c r="I43" s="422" t="str">
        <f>SHG!F42</f>
        <v>پریوش</v>
      </c>
      <c r="J43" s="424"/>
      <c r="K43" s="422">
        <f>payesh!AQ22</f>
        <v>15</v>
      </c>
      <c r="L43" s="422" t="str">
        <f>SHG!P42</f>
        <v>نسیرین جعفری پور</v>
      </c>
      <c r="M43" s="422" t="str">
        <f>SHG!Q42</f>
        <v>عاطفه نیکو</v>
      </c>
      <c r="N43" s="422" t="str">
        <f>SHG!R42</f>
        <v>فریده رحمتی</v>
      </c>
      <c r="O43" s="423">
        <f>SHG!N42</f>
        <v>794262712</v>
      </c>
      <c r="P43" s="422">
        <f>payesh!AQ62</f>
        <v>3000000</v>
      </c>
      <c r="Q43" s="425">
        <f>payesh!AQ82</f>
        <v>0</v>
      </c>
    </row>
    <row r="44" spans="4:17" ht="18.75" thickBot="1" x14ac:dyDescent="0.45">
      <c r="D44" s="427">
        <f>SHG!B43</f>
        <v>40</v>
      </c>
      <c r="E44" s="429" t="str">
        <f>SHG!C43</f>
        <v>ایلام</v>
      </c>
      <c r="F44" s="430" t="str">
        <f>SHG!D43</f>
        <v>دهلران</v>
      </c>
      <c r="G44" s="430" t="str">
        <f>SHG!E43</f>
        <v>بردي</v>
      </c>
      <c r="H44" s="431" t="str">
        <f>payesh!AR15</f>
        <v>1395/4/12</v>
      </c>
      <c r="I44" s="430" t="str">
        <f>SHG!F43</f>
        <v>زرين</v>
      </c>
      <c r="J44" s="432"/>
      <c r="K44" s="430">
        <f>payesh!AR22</f>
        <v>21</v>
      </c>
      <c r="L44" s="430" t="str">
        <f>SHG!P43</f>
        <v>فاطمه قاسمي</v>
      </c>
      <c r="M44" s="430" t="str">
        <f>SHG!Q43</f>
        <v>زينب حسيني</v>
      </c>
      <c r="N44" s="430" t="str">
        <f>SHG!R43</f>
        <v>فوزيه غفوريان</v>
      </c>
      <c r="O44" s="431">
        <f>SHG!N43</f>
        <v>792076953</v>
      </c>
      <c r="P44" s="430">
        <f>payesh!AR62</f>
        <v>2100000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4772500000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9545000000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18900000000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37675000000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75170000000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150155000000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300130000000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600075000000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1199950000000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2399700000000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4799400000000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9598650000000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19197170000000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38394155000000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76788080000000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153575975000000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307151765000000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614303345000000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1228606505000000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2457212825000000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4914425430000000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9828850650000000</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1.96577012775E+16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3.931540237E+16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7.863080452E+16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1.57261608855E+17</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3.1452321749E+17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6.2904643474499994E+17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1.25809286928E+18</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2.51618573856E+18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5.03237147712E+18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1.006474295424E+19</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2.012948590848E+19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4.025897181696E+19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8.051794363392E+19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1.6103588726784E+20</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3.2207177453568E+20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6.4414354907136E+20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1.28828709814272E+21</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2.57657419628544E+21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5.15314839257088E+21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1.030629678514176E+22</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2.061259357028352E+22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4.122518714056704E+22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8.245037428113408E+22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1.6490074856226816E+23</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3.2980149712453632E+23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6.5960299424907264E+23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1.3192059884981453E+24</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2.6384119769962906E+24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5.2768239539925811E+24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1.0553647907985162E+25</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2.1107295815970324E+25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4.2214591631940649E+25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8.4429183263881298E+25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1.688583665277626E+26</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3.3771673305552519E+26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6.7543346611105038E+26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1.3508669322221008E+27</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2.7017338644442015E+27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5.4034677288884031E+27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1.0806935457776806E+28</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2.1613870915553612E+28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4.3227741831107225E+28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8.6455483662214449E+28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1.729109673244289E+29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3.458219346488578E+29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6.9164386929771559E+29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1.3832877385954312E+30</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2.7665754771908624E+30</v>
      </c>
    </row>
  </sheetData>
  <sheetProtection algorithmName="SHA-512" hashValue="oT+DDTlcDGUiKedx3eR7KsVKLVLE37Xco7YiOodBqInDv5qW2lLD2isakF1eix5vYzsk4ei7HBH5nCBGbPHX2g==" saltValue="1RVKq8ZJV1vzaQ6Wm4LZGg=="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بهرام آباد</v>
      </c>
      <c r="AB3" s="209" t="str">
        <f>payesh!F5</f>
        <v>موسیان</v>
      </c>
      <c r="AC3" s="209" t="str">
        <f>payesh!G5</f>
        <v>شهرک وحدت</v>
      </c>
      <c r="AD3" s="209" t="str">
        <f>payesh!H5</f>
        <v>پتك ديناروند</v>
      </c>
      <c r="AE3" s="209" t="str">
        <f>payesh!I5</f>
        <v>موسيان</v>
      </c>
      <c r="AF3" s="209" t="str">
        <f>payesh!J5</f>
        <v>موسيان</v>
      </c>
      <c r="AG3" s="209" t="str">
        <f>payesh!K5</f>
        <v>موسيان</v>
      </c>
      <c r="AH3" s="209" t="str">
        <f>payesh!L5</f>
        <v>پتك ديناروند</v>
      </c>
      <c r="AI3" s="209" t="str">
        <f>payesh!M5</f>
        <v>تم تم آب</v>
      </c>
      <c r="AJ3" s="209" t="str">
        <f>payesh!N5</f>
        <v>گوراب پایین</v>
      </c>
      <c r="AK3" s="209" t="str">
        <f>payesh!O5</f>
        <v>گوراب پایین</v>
      </c>
      <c r="AL3" s="209" t="str">
        <f>payesh!P5</f>
        <v>گوراب پایین</v>
      </c>
      <c r="AM3" s="209" t="str">
        <f>payesh!Q5</f>
        <v>پتک</v>
      </c>
      <c r="AN3" s="209" t="str">
        <f>payesh!R5</f>
        <v>حاضرمیل</v>
      </c>
      <c r="AO3" s="209" t="str">
        <f>payesh!S5</f>
        <v>شهرک وحدت</v>
      </c>
      <c r="AP3" s="209" t="str">
        <f>payesh!T5</f>
        <v>حاضر میل</v>
      </c>
      <c r="AQ3" s="209" t="str">
        <f>payesh!U5</f>
        <v>شهرک وحدت</v>
      </c>
      <c r="AR3" s="209" t="str">
        <f>payesh!V5</f>
        <v>شهرک وحدت</v>
      </c>
      <c r="AS3" s="209" t="str">
        <f>payesh!W5</f>
        <v>تم تم آب</v>
      </c>
      <c r="AT3" s="209" t="str">
        <f>payesh!X5</f>
        <v>حاضرمیل</v>
      </c>
      <c r="AU3" s="209" t="str">
        <f>payesh!Y5</f>
        <v>تم تم آب</v>
      </c>
      <c r="AV3" s="209" t="str">
        <f>payesh!Z5</f>
        <v>میمه</v>
      </c>
      <c r="AW3" s="209" t="str">
        <f>payesh!AA5</f>
        <v>میمه</v>
      </c>
      <c r="AX3" s="209" t="str">
        <f>payesh!AB5</f>
        <v>حاضرميل</v>
      </c>
      <c r="AY3" s="209" t="str">
        <f>payesh!AC5</f>
        <v>شهرک وحدت</v>
      </c>
      <c r="AZ3" s="209" t="str">
        <f>payesh!AD5</f>
        <v>حاضرميل</v>
      </c>
      <c r="BA3" s="209" t="str">
        <f>payesh!AE5</f>
        <v>شهرك وحدت</v>
      </c>
      <c r="BB3" s="209" t="str">
        <f>payesh!AF5</f>
        <v>شهرك وحدت</v>
      </c>
      <c r="BC3" s="209" t="str">
        <f>payesh!AG5</f>
        <v>تم تم اب</v>
      </c>
      <c r="BD3" s="209" t="str">
        <f>payesh!AH5</f>
        <v>مازعبدالعلي</v>
      </c>
      <c r="BE3" s="209" t="str">
        <f>payesh!AI5</f>
        <v>مازعبدلی</v>
      </c>
      <c r="BF3" s="209" t="str">
        <f>payesh!AJ5</f>
        <v>گلسیری</v>
      </c>
      <c r="BG3" s="209" t="str">
        <f>payesh!AK5</f>
        <v>گلسیری</v>
      </c>
      <c r="BH3" s="209" t="str">
        <f>payesh!AL5</f>
        <v>موسیان</v>
      </c>
      <c r="BI3" s="209" t="str">
        <f>payesh!AM5</f>
        <v>موسیان</v>
      </c>
      <c r="BJ3" s="209" t="str">
        <f>payesh!AN5</f>
        <v>موسیان</v>
      </c>
      <c r="BK3" s="209" t="str">
        <f>payesh!AO5</f>
        <v>موسیان</v>
      </c>
      <c r="BL3" s="209" t="str">
        <f>payesh!AP5</f>
        <v>حاضرمیل</v>
      </c>
      <c r="BM3" s="209" t="str">
        <f>payesh!AQ5</f>
        <v>موسیان</v>
      </c>
      <c r="BN3" s="209" t="str">
        <f>payesh!AR5</f>
        <v>بردي</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8.25" thickBot="1" x14ac:dyDescent="0.3">
      <c r="C4" s="709" t="str">
        <f>payesh!E4</f>
        <v>دهلران</v>
      </c>
      <c r="D4" s="710"/>
      <c r="E4" s="710"/>
      <c r="F4" s="710"/>
      <c r="G4" s="710"/>
      <c r="H4" s="710"/>
      <c r="I4" s="710"/>
      <c r="J4" s="710"/>
      <c r="K4" s="710"/>
      <c r="L4" s="711"/>
      <c r="M4" s="718"/>
      <c r="N4" s="719"/>
      <c r="O4" s="719"/>
      <c r="P4" s="719"/>
      <c r="Q4" s="719"/>
      <c r="R4" s="720"/>
      <c r="S4" s="710" t="str">
        <f>C4</f>
        <v>دهلران</v>
      </c>
      <c r="T4" s="710"/>
      <c r="U4" s="710"/>
      <c r="V4" s="710"/>
      <c r="W4" s="699"/>
      <c r="X4" s="700"/>
      <c r="Y4" s="700"/>
      <c r="Z4" s="701"/>
      <c r="AA4" s="260" t="str">
        <f>payesh!E6</f>
        <v>بهار</v>
      </c>
      <c r="AB4" s="211" t="str">
        <f>payesh!F6</f>
        <v>صداقت</v>
      </c>
      <c r="AC4" s="211" t="str">
        <f>payesh!G6</f>
        <v>معصومه</v>
      </c>
      <c r="AD4" s="211" t="str">
        <f>payesh!H6</f>
        <v>ميعاد</v>
      </c>
      <c r="AE4" s="211" t="str">
        <f>payesh!I6</f>
        <v>عدالت</v>
      </c>
      <c r="AF4" s="211" t="str">
        <f>payesh!J6</f>
        <v>ضيافت</v>
      </c>
      <c r="AG4" s="211" t="str">
        <f>payesh!K6</f>
        <v>صدف</v>
      </c>
      <c r="AH4" s="211" t="str">
        <f>payesh!L6</f>
        <v>هميشه بهار</v>
      </c>
      <c r="AI4" s="211" t="str">
        <f>payesh!M6</f>
        <v>پرستو</v>
      </c>
      <c r="AJ4" s="211" t="str">
        <f>payesh!N6</f>
        <v>نیلوفر</v>
      </c>
      <c r="AK4" s="211" t="str">
        <f>payesh!O6</f>
        <v>توسعه</v>
      </c>
      <c r="AL4" s="211" t="str">
        <f>payesh!P6</f>
        <v>لاله</v>
      </c>
      <c r="AM4" s="211" t="str">
        <f>payesh!Q6</f>
        <v>یاس</v>
      </c>
      <c r="AN4" s="211" t="str">
        <f>payesh!R6</f>
        <v>صداقت</v>
      </c>
      <c r="AO4" s="211" t="str">
        <f>payesh!S6</f>
        <v>دلنیا</v>
      </c>
      <c r="AP4" s="211" t="str">
        <f>payesh!T6</f>
        <v>گل محمدی</v>
      </c>
      <c r="AQ4" s="211" t="str">
        <f>payesh!U6</f>
        <v>سعادت</v>
      </c>
      <c r="AR4" s="211" t="str">
        <f>payesh!V6</f>
        <v>روشنك</v>
      </c>
      <c r="AS4" s="211" t="str">
        <f>payesh!W6</f>
        <v>دوستی</v>
      </c>
      <c r="AT4" s="211" t="str">
        <f>payesh!X6</f>
        <v>اندیشه</v>
      </c>
      <c r="AU4" s="211" t="str">
        <f>payesh!Y6</f>
        <v>خورشید</v>
      </c>
      <c r="AV4" s="211" t="str">
        <f>payesh!Z6</f>
        <v>همیار</v>
      </c>
      <c r="AW4" s="211" t="str">
        <f>payesh!AA6</f>
        <v>تابستان 93</v>
      </c>
      <c r="AX4" s="211" t="str">
        <f>payesh!AB6</f>
        <v>نرگس</v>
      </c>
      <c r="AY4" s="211" t="str">
        <f>payesh!AC6</f>
        <v>زکریا</v>
      </c>
      <c r="AZ4" s="211" t="str">
        <f>payesh!AD6</f>
        <v>نغمه</v>
      </c>
      <c r="BA4" s="211" t="str">
        <f>payesh!AE6</f>
        <v>هليا</v>
      </c>
      <c r="BB4" s="211" t="str">
        <f>payesh!AF6</f>
        <v>وحدت</v>
      </c>
      <c r="BC4" s="211" t="str">
        <f>payesh!AG6</f>
        <v>دريا</v>
      </c>
      <c r="BD4" s="211" t="str">
        <f>payesh!AH6</f>
        <v>شقايق</v>
      </c>
      <c r="BE4" s="211" t="str">
        <f>payesh!AI6</f>
        <v>رها</v>
      </c>
      <c r="BF4" s="211" t="str">
        <f>payesh!AJ6</f>
        <v>آوا</v>
      </c>
      <c r="BG4" s="211" t="str">
        <f>payesh!AK6</f>
        <v>طنین</v>
      </c>
      <c r="BH4" s="211" t="str">
        <f>payesh!AL6</f>
        <v>رویان</v>
      </c>
      <c r="BI4" s="211" t="str">
        <f>payesh!AM6</f>
        <v>قانون</v>
      </c>
      <c r="BJ4" s="211" t="str">
        <f>payesh!AN6</f>
        <v>قاصدک</v>
      </c>
      <c r="BK4" s="211" t="str">
        <f>payesh!AO6</f>
        <v>ستاره</v>
      </c>
      <c r="BL4" s="211" t="str">
        <f>payesh!AP6</f>
        <v>امید</v>
      </c>
      <c r="BM4" s="211" t="str">
        <f>payesh!AQ6</f>
        <v>پریوش</v>
      </c>
      <c r="BN4" s="211" t="str">
        <f>payesh!AR6</f>
        <v>زرين</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پ11</v>
      </c>
      <c r="AB5" s="262" t="str">
        <f>payesh!F18</f>
        <v>ت-7</v>
      </c>
      <c r="AC5" s="262" t="str">
        <f>payesh!G18</f>
        <v>ت-7</v>
      </c>
      <c r="AD5" s="262" t="str">
        <f>payesh!H18</f>
        <v>ت-6</v>
      </c>
      <c r="AE5" s="262" t="str">
        <f>payesh!I18</f>
        <v>ت-6</v>
      </c>
      <c r="AF5" s="262" t="str">
        <f>payesh!J18</f>
        <v>ت-6</v>
      </c>
      <c r="AG5" s="262" t="str">
        <f>payesh!K18</f>
        <v>ت-7</v>
      </c>
      <c r="AH5" s="262" t="str">
        <f>payesh!L18</f>
        <v>ت-6</v>
      </c>
      <c r="AI5" s="262" t="str">
        <f>payesh!M18</f>
        <v>2-ت</v>
      </c>
      <c r="AJ5" s="262" t="str">
        <f>payesh!N18</f>
        <v>پ14</v>
      </c>
      <c r="AK5" s="262" t="str">
        <f>payesh!O18</f>
        <v>ت9</v>
      </c>
      <c r="AL5" s="262" t="str">
        <f>payesh!P18</f>
        <v>ت2</v>
      </c>
      <c r="AM5" s="262" t="str">
        <f>payesh!Q18</f>
        <v>ت-4</v>
      </c>
      <c r="AN5" s="262" t="str">
        <f>payesh!R18</f>
        <v>ت-7</v>
      </c>
      <c r="AO5" s="262" t="str">
        <f>payesh!S18</f>
        <v>ت-9</v>
      </c>
      <c r="AP5" s="262" t="str">
        <f>payesh!T18</f>
        <v>ت-8</v>
      </c>
      <c r="AQ5" s="262" t="str">
        <f>payesh!U18</f>
        <v>ت-10</v>
      </c>
      <c r="AR5" s="262" t="str">
        <f>payesh!V18</f>
        <v>ت-6</v>
      </c>
      <c r="AS5" s="262" t="str">
        <f>payesh!W18</f>
        <v>ت-6</v>
      </c>
      <c r="AT5" s="262" t="str">
        <f>payesh!X18</f>
        <v>ت-5</v>
      </c>
      <c r="AU5" s="262" t="str">
        <f>payesh!Y18</f>
        <v>ت-5</v>
      </c>
      <c r="AV5" s="262" t="str">
        <f>payesh!Z18</f>
        <v>ت3</v>
      </c>
      <c r="AW5" s="262" t="str">
        <f>payesh!AA18</f>
        <v>ت3</v>
      </c>
      <c r="AX5" s="262" t="str">
        <f>payesh!AB18</f>
        <v>ت-6</v>
      </c>
      <c r="AY5" s="262" t="str">
        <f>payesh!AC18</f>
        <v>ت-6</v>
      </c>
      <c r="AZ5" s="262" t="str">
        <f>payesh!AD18</f>
        <v>ت-6</v>
      </c>
      <c r="BA5" s="262" t="str">
        <f>payesh!AE18</f>
        <v>ت-6</v>
      </c>
      <c r="BB5" s="262" t="str">
        <f>payesh!AF18</f>
        <v>ت-4</v>
      </c>
      <c r="BC5" s="262" t="str">
        <f>payesh!AG18</f>
        <v>ت-2</v>
      </c>
      <c r="BD5" s="262" t="str">
        <f>payesh!AH18</f>
        <v>ب-9</v>
      </c>
      <c r="BE5" s="262" t="str">
        <f>payesh!AI18</f>
        <v>ب-9</v>
      </c>
      <c r="BF5" s="262" t="str">
        <f>payesh!AJ18</f>
        <v>پ-6</v>
      </c>
      <c r="BG5" s="262" t="str">
        <f>payesh!AK18</f>
        <v>پ-6</v>
      </c>
      <c r="BH5" s="262" t="str">
        <f>payesh!AL18</f>
        <v>ب-7</v>
      </c>
      <c r="BI5" s="262" t="str">
        <f>payesh!AM18</f>
        <v>ب-7</v>
      </c>
      <c r="BJ5" s="262" t="str">
        <f>payesh!AN18</f>
        <v>ب-7</v>
      </c>
      <c r="BK5" s="262" t="str">
        <f>payesh!AO18</f>
        <v>ب-7</v>
      </c>
      <c r="BL5" s="262" t="str">
        <f>payesh!AP18</f>
        <v>ب-7</v>
      </c>
      <c r="BM5" s="262" t="str">
        <f>payesh!AQ18</f>
        <v>ب-7</v>
      </c>
      <c r="BN5" s="262" t="str">
        <f>payesh!AR18</f>
        <v>ت7</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RVf3OfnUAwngwLD1pxwx6YmwA8v5kYq4bIAQHpTaqJLwysctXZQIcSCB0nzh0PBg3En1WKSjC80AGQEMeiCA==" saltValue="MdY5HRm+soIeCJ3w/pBGz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AG8" sqref="AG8"/>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42" t="s">
        <v>435</v>
      </c>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3"/>
      <c r="EE2" s="743"/>
      <c r="EF2" s="743"/>
      <c r="EG2" s="743"/>
      <c r="EH2" s="743"/>
      <c r="EI2" s="745"/>
    </row>
    <row r="3" spans="2:143" ht="19.5" thickBot="1" x14ac:dyDescent="0.45">
      <c r="B3" s="746" t="s">
        <v>257</v>
      </c>
      <c r="C3" s="749"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52" t="s">
        <v>434</v>
      </c>
      <c r="EE3" s="752"/>
      <c r="EF3" s="752"/>
      <c r="EG3" s="752"/>
      <c r="EH3" s="752"/>
      <c r="EI3" s="753"/>
      <c r="EJ3" s="756" t="str">
        <f>ED3</f>
        <v>گزارش پیشرفت مالی تا پایان ……….. ماه ……….- (مبالغ به ریال)</v>
      </c>
      <c r="EK3" s="757"/>
      <c r="EL3" s="757"/>
      <c r="EM3" s="758"/>
    </row>
    <row r="4" spans="2:143" x14ac:dyDescent="0.4">
      <c r="B4" s="747"/>
      <c r="C4" s="750"/>
      <c r="D4" s="575" t="str">
        <f>payesh!E5</f>
        <v>بهرام آباد</v>
      </c>
      <c r="E4" s="576" t="str">
        <f>payesh!F5</f>
        <v>موسیان</v>
      </c>
      <c r="F4" s="576" t="str">
        <f>payesh!G5</f>
        <v>شهرک وحدت</v>
      </c>
      <c r="G4" s="576" t="str">
        <f>payesh!H5</f>
        <v>پتك ديناروند</v>
      </c>
      <c r="H4" s="576" t="str">
        <f>payesh!I5</f>
        <v>موسيان</v>
      </c>
      <c r="I4" s="576" t="str">
        <f>payesh!J5</f>
        <v>موسيان</v>
      </c>
      <c r="J4" s="576" t="str">
        <f>payesh!K5</f>
        <v>موسيان</v>
      </c>
      <c r="K4" s="576" t="str">
        <f>payesh!L5</f>
        <v>پتك ديناروند</v>
      </c>
      <c r="L4" s="576" t="str">
        <f>payesh!M5</f>
        <v>تم تم آب</v>
      </c>
      <c r="M4" s="576" t="str">
        <f>payesh!N5</f>
        <v>گوراب پایین</v>
      </c>
      <c r="N4" s="576" t="str">
        <f>payesh!O5</f>
        <v>گوراب پایین</v>
      </c>
      <c r="O4" s="576" t="str">
        <f>payesh!P5</f>
        <v>گوراب پایین</v>
      </c>
      <c r="P4" s="576" t="str">
        <f>payesh!Q5</f>
        <v>پتک</v>
      </c>
      <c r="Q4" s="576" t="str">
        <f>payesh!R5</f>
        <v>حاضرمیل</v>
      </c>
      <c r="R4" s="576" t="str">
        <f>payesh!S5</f>
        <v>شهرک وحدت</v>
      </c>
      <c r="S4" s="576" t="str">
        <f>payesh!T5</f>
        <v>حاضر میل</v>
      </c>
      <c r="T4" s="576" t="str">
        <f>payesh!U5</f>
        <v>شهرک وحدت</v>
      </c>
      <c r="U4" s="576" t="str">
        <f>payesh!V5</f>
        <v>شهرک وحدت</v>
      </c>
      <c r="V4" s="576" t="str">
        <f>payesh!W5</f>
        <v>تم تم آب</v>
      </c>
      <c r="W4" s="576" t="str">
        <f>payesh!X5</f>
        <v>حاضرمیل</v>
      </c>
      <c r="X4" s="576" t="str">
        <f>payesh!Y5</f>
        <v>تم تم آب</v>
      </c>
      <c r="Y4" s="576" t="str">
        <f>payesh!Z5</f>
        <v>میمه</v>
      </c>
      <c r="Z4" s="576" t="str">
        <f>payesh!AA5</f>
        <v>میمه</v>
      </c>
      <c r="AA4" s="576" t="str">
        <f>payesh!AB5</f>
        <v>حاضرميل</v>
      </c>
      <c r="AB4" s="576" t="str">
        <f>payesh!AC5</f>
        <v>شهرک وحدت</v>
      </c>
      <c r="AC4" s="576" t="str">
        <f>payesh!AD5</f>
        <v>حاضرميل</v>
      </c>
      <c r="AD4" s="576" t="str">
        <f>payesh!AE5</f>
        <v>شهرك وحدت</v>
      </c>
      <c r="AE4" s="576" t="str">
        <f>payesh!AF5</f>
        <v>شهرك وحدت</v>
      </c>
      <c r="AF4" s="576" t="str">
        <f>payesh!AG5</f>
        <v>تم تم اب</v>
      </c>
      <c r="AG4" s="576" t="str">
        <f>payesh!AH5</f>
        <v>مازعبدالعلي</v>
      </c>
      <c r="AH4" s="576" t="str">
        <f>payesh!AI5</f>
        <v>مازعبدلی</v>
      </c>
      <c r="AI4" s="576" t="str">
        <f>payesh!AJ5</f>
        <v>گلسیری</v>
      </c>
      <c r="AJ4" s="576" t="str">
        <f>payesh!AK5</f>
        <v>گلسیری</v>
      </c>
      <c r="AK4" s="576" t="str">
        <f>payesh!AL5</f>
        <v>موسیان</v>
      </c>
      <c r="AL4" s="576" t="str">
        <f>payesh!AM5</f>
        <v>موسیان</v>
      </c>
      <c r="AM4" s="576" t="str">
        <f>payesh!AN5</f>
        <v>موسیان</v>
      </c>
      <c r="AN4" s="576" t="str">
        <f>payesh!AO5</f>
        <v>موسیان</v>
      </c>
      <c r="AO4" s="576" t="str">
        <f>payesh!AP5</f>
        <v>حاضرمیل</v>
      </c>
      <c r="AP4" s="576" t="str">
        <f>payesh!AQ5</f>
        <v>موسیان</v>
      </c>
      <c r="AQ4" s="576" t="str">
        <f>payesh!AR5</f>
        <v>بردي</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59" t="s">
        <v>427</v>
      </c>
      <c r="EE4" s="754" t="s">
        <v>261</v>
      </c>
      <c r="EF4" s="754" t="s">
        <v>262</v>
      </c>
      <c r="EG4" s="754" t="s">
        <v>263</v>
      </c>
      <c r="EH4" s="754" t="s">
        <v>264</v>
      </c>
      <c r="EI4" s="754" t="s">
        <v>428</v>
      </c>
      <c r="EJ4" s="761" t="s">
        <v>90</v>
      </c>
      <c r="EK4" s="763" t="s">
        <v>279</v>
      </c>
      <c r="EL4" s="763" t="s">
        <v>280</v>
      </c>
      <c r="EM4" s="765" t="s">
        <v>265</v>
      </c>
    </row>
    <row r="5" spans="2:143" ht="34.5" customHeight="1" thickBot="1" x14ac:dyDescent="0.45">
      <c r="B5" s="748"/>
      <c r="C5" s="751"/>
      <c r="D5" s="578" t="str">
        <f>payesh!E6</f>
        <v>بهار</v>
      </c>
      <c r="E5" s="579" t="str">
        <f>payesh!F6</f>
        <v>صداقت</v>
      </c>
      <c r="F5" s="579" t="str">
        <f>payesh!G6</f>
        <v>معصومه</v>
      </c>
      <c r="G5" s="579" t="str">
        <f>payesh!H6</f>
        <v>ميعاد</v>
      </c>
      <c r="H5" s="579" t="str">
        <f>payesh!I6</f>
        <v>عدالت</v>
      </c>
      <c r="I5" s="579" t="str">
        <f>payesh!J6</f>
        <v>ضيافت</v>
      </c>
      <c r="J5" s="579" t="str">
        <f>payesh!K6</f>
        <v>صدف</v>
      </c>
      <c r="K5" s="579" t="str">
        <f>payesh!L6</f>
        <v>هميشه بهار</v>
      </c>
      <c r="L5" s="579" t="str">
        <f>payesh!M6</f>
        <v>پرستو</v>
      </c>
      <c r="M5" s="579" t="str">
        <f>payesh!N6</f>
        <v>نیلوفر</v>
      </c>
      <c r="N5" s="579" t="str">
        <f>payesh!O6</f>
        <v>توسعه</v>
      </c>
      <c r="O5" s="579" t="str">
        <f>payesh!P6</f>
        <v>لاله</v>
      </c>
      <c r="P5" s="579" t="str">
        <f>payesh!Q6</f>
        <v>یاس</v>
      </c>
      <c r="Q5" s="579" t="str">
        <f>payesh!R6</f>
        <v>صداقت</v>
      </c>
      <c r="R5" s="579" t="str">
        <f>payesh!S6</f>
        <v>دلنیا</v>
      </c>
      <c r="S5" s="579" t="str">
        <f>payesh!T6</f>
        <v>گل محمدی</v>
      </c>
      <c r="T5" s="579" t="str">
        <f>payesh!U6</f>
        <v>سعادت</v>
      </c>
      <c r="U5" s="579" t="str">
        <f>payesh!V6</f>
        <v>روشنك</v>
      </c>
      <c r="V5" s="579" t="str">
        <f>payesh!W6</f>
        <v>دوستی</v>
      </c>
      <c r="W5" s="579" t="str">
        <f>payesh!X6</f>
        <v>اندیشه</v>
      </c>
      <c r="X5" s="579" t="str">
        <f>payesh!Y6</f>
        <v>خورشید</v>
      </c>
      <c r="Y5" s="579" t="str">
        <f>payesh!Z6</f>
        <v>همیار</v>
      </c>
      <c r="Z5" s="579" t="str">
        <f>payesh!AA6</f>
        <v>تابستان 93</v>
      </c>
      <c r="AA5" s="579" t="str">
        <f>payesh!AB6</f>
        <v>نرگس</v>
      </c>
      <c r="AB5" s="579" t="str">
        <f>payesh!AC6</f>
        <v>زکریا</v>
      </c>
      <c r="AC5" s="579" t="str">
        <f>payesh!AD6</f>
        <v>نغمه</v>
      </c>
      <c r="AD5" s="579" t="str">
        <f>payesh!AE6</f>
        <v>هليا</v>
      </c>
      <c r="AE5" s="579" t="str">
        <f>payesh!AF6</f>
        <v>وحدت</v>
      </c>
      <c r="AF5" s="579" t="str">
        <f>payesh!AG6</f>
        <v>دريا</v>
      </c>
      <c r="AG5" s="579" t="str">
        <f>payesh!AH6</f>
        <v>شقايق</v>
      </c>
      <c r="AH5" s="579" t="str">
        <f>payesh!AI6</f>
        <v>رها</v>
      </c>
      <c r="AI5" s="579" t="str">
        <f>payesh!AJ6</f>
        <v>آوا</v>
      </c>
      <c r="AJ5" s="579" t="str">
        <f>payesh!AK6</f>
        <v>طنین</v>
      </c>
      <c r="AK5" s="579" t="str">
        <f>payesh!AL6</f>
        <v>رویان</v>
      </c>
      <c r="AL5" s="579" t="str">
        <f>payesh!AM6</f>
        <v>قانون</v>
      </c>
      <c r="AM5" s="579" t="str">
        <f>payesh!AN6</f>
        <v>قاصدک</v>
      </c>
      <c r="AN5" s="579" t="str">
        <f>payesh!AO6</f>
        <v>ستاره</v>
      </c>
      <c r="AO5" s="579" t="str">
        <f>payesh!AP6</f>
        <v>امید</v>
      </c>
      <c r="AP5" s="579" t="str">
        <f>payesh!AQ6</f>
        <v>پریوش</v>
      </c>
      <c r="AQ5" s="579" t="str">
        <f>payesh!AR6</f>
        <v>زرين</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60"/>
      <c r="EE5" s="755"/>
      <c r="EF5" s="755"/>
      <c r="EG5" s="755"/>
      <c r="EH5" s="755"/>
      <c r="EI5" s="755"/>
      <c r="EJ5" s="762"/>
      <c r="EK5" s="764"/>
      <c r="EL5" s="764"/>
      <c r="EM5" s="766"/>
    </row>
    <row r="6" spans="2:143" ht="42.75" x14ac:dyDescent="0.4">
      <c r="B6" s="522">
        <v>1</v>
      </c>
      <c r="C6" s="523" t="s">
        <v>266</v>
      </c>
      <c r="D6" s="524">
        <f>payesh!E147</f>
        <v>0</v>
      </c>
      <c r="E6" s="525">
        <f>payesh!F147</f>
        <v>0</v>
      </c>
      <c r="F6" s="525">
        <f>payesh!G147</f>
        <v>0</v>
      </c>
      <c r="G6" s="525">
        <f>payesh!H147</f>
        <v>0</v>
      </c>
      <c r="H6" s="525">
        <f>payesh!I147</f>
        <v>0</v>
      </c>
      <c r="I6" s="525">
        <f>payesh!J147</f>
        <v>0</v>
      </c>
      <c r="J6" s="525">
        <f>payesh!K147</f>
        <v>0</v>
      </c>
      <c r="K6" s="525">
        <f>payesh!L147</f>
        <v>0</v>
      </c>
      <c r="L6" s="525">
        <f>payesh!M147</f>
        <v>0</v>
      </c>
      <c r="M6" s="525">
        <f>payesh!N147</f>
        <v>0</v>
      </c>
      <c r="N6" s="525">
        <f>payesh!O147</f>
        <v>0</v>
      </c>
      <c r="O6" s="525">
        <f>payesh!P147</f>
        <v>0</v>
      </c>
      <c r="P6" s="525">
        <f>payesh!Q147</f>
        <v>0</v>
      </c>
      <c r="Q6" s="525">
        <f>payesh!R147</f>
        <v>0</v>
      </c>
      <c r="R6" s="525">
        <f>payesh!S147</f>
        <v>0</v>
      </c>
      <c r="S6" s="525">
        <f>payesh!T147</f>
        <v>0</v>
      </c>
      <c r="T6" s="525">
        <f>payesh!U147</f>
        <v>0</v>
      </c>
      <c r="U6" s="525">
        <f>payesh!V147</f>
        <v>0</v>
      </c>
      <c r="V6" s="525">
        <f>payesh!W147</f>
        <v>0</v>
      </c>
      <c r="W6" s="525">
        <f>payesh!X147</f>
        <v>0</v>
      </c>
      <c r="X6" s="525">
        <f>payesh!Y147</f>
        <v>0</v>
      </c>
      <c r="Y6" s="525">
        <f>payesh!Z147</f>
        <v>0</v>
      </c>
      <c r="Z6" s="525">
        <f>payesh!AA147</f>
        <v>0</v>
      </c>
      <c r="AA6" s="525">
        <f>payesh!AB147</f>
        <v>0</v>
      </c>
      <c r="AB6" s="525">
        <f>payesh!AC147</f>
        <v>0</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0</v>
      </c>
      <c r="EE6" s="527">
        <f>Pardakhti!N6</f>
        <v>0</v>
      </c>
      <c r="EF6" s="528">
        <f>Pardakhti!O6</f>
        <v>0</v>
      </c>
      <c r="EG6" s="528">
        <f>Pardakhti!P6</f>
        <v>0</v>
      </c>
      <c r="EH6" s="554">
        <f>Pardakhti!Q6</f>
        <v>0</v>
      </c>
      <c r="EI6" s="563">
        <f>SUM(EE6:EH6)</f>
        <v>0</v>
      </c>
      <c r="EJ6" s="569">
        <f>COUNTIF(J6:EC6,"ب7")</f>
        <v>0</v>
      </c>
      <c r="EK6" s="529">
        <f>Pardakhti!X6</f>
        <v>0</v>
      </c>
      <c r="EL6" s="530">
        <f>Pardakhti!Y6</f>
        <v>0</v>
      </c>
      <c r="EM6" s="552">
        <f>SUM(EK6:EL6)</f>
        <v>0</v>
      </c>
    </row>
    <row r="7" spans="2:143" ht="57" x14ac:dyDescent="0.4">
      <c r="B7" s="531">
        <v>2</v>
      </c>
      <c r="C7" s="532" t="s">
        <v>268</v>
      </c>
      <c r="D7" s="533">
        <f>payesh!E148</f>
        <v>0</v>
      </c>
      <c r="E7" s="534">
        <f>payesh!F148</f>
        <v>0</v>
      </c>
      <c r="F7" s="534">
        <f>payesh!G148</f>
        <v>0</v>
      </c>
      <c r="G7" s="534">
        <f>payesh!H148</f>
        <v>0</v>
      </c>
      <c r="H7" s="534">
        <f>payesh!I148</f>
        <v>0</v>
      </c>
      <c r="I7" s="534">
        <f>payesh!J148</f>
        <v>0</v>
      </c>
      <c r="J7" s="534">
        <f>payesh!K148</f>
        <v>0</v>
      </c>
      <c r="K7" s="534">
        <f>payesh!L148</f>
        <v>0</v>
      </c>
      <c r="L7" s="534">
        <f>payesh!M148</f>
        <v>0</v>
      </c>
      <c r="M7" s="534">
        <f>payesh!N148</f>
        <v>0</v>
      </c>
      <c r="N7" s="534">
        <f>payesh!O148</f>
        <v>0</v>
      </c>
      <c r="O7" s="534">
        <f>payesh!P148</f>
        <v>0</v>
      </c>
      <c r="P7" s="534">
        <f>payesh!Q148</f>
        <v>0</v>
      </c>
      <c r="Q7" s="534">
        <f>payesh!R148</f>
        <v>0</v>
      </c>
      <c r="R7" s="534">
        <f>payesh!S148</f>
        <v>0</v>
      </c>
      <c r="S7" s="534">
        <f>payesh!T148</f>
        <v>0</v>
      </c>
      <c r="T7" s="534">
        <f>payesh!U148</f>
        <v>0</v>
      </c>
      <c r="U7" s="534">
        <f>payesh!V148</f>
        <v>0</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0</v>
      </c>
      <c r="EE7" s="536">
        <f>Pardakhti!N7</f>
        <v>0</v>
      </c>
      <c r="EF7" s="537">
        <f>Pardakhti!O7</f>
        <v>0</v>
      </c>
      <c r="EG7" s="537">
        <f>Pardakhti!P7</f>
        <v>0</v>
      </c>
      <c r="EH7" s="555">
        <f>Pardakhti!Q7</f>
        <v>0</v>
      </c>
      <c r="EI7" s="564">
        <f t="shared" ref="EI7:EI11" si="0">SUM(EE7:EH7)</f>
        <v>0</v>
      </c>
      <c r="EJ7" s="570">
        <f>COUNTIF(J7:EC7,"پ9")</f>
        <v>0</v>
      </c>
      <c r="EK7" s="538">
        <f>Pardakhti!X7</f>
        <v>0</v>
      </c>
      <c r="EL7" s="539">
        <f>Pardakhti!Y7</f>
        <v>0</v>
      </c>
      <c r="EM7" s="553">
        <f t="shared" ref="EM7:EM11" si="1">SUM(EK7:EL7)</f>
        <v>0</v>
      </c>
    </row>
    <row r="8" spans="2:143" ht="57" x14ac:dyDescent="0.4">
      <c r="B8" s="531">
        <v>3</v>
      </c>
      <c r="C8" s="532" t="s">
        <v>270</v>
      </c>
      <c r="D8" s="533">
        <f>payesh!E149</f>
        <v>0</v>
      </c>
      <c r="E8" s="534">
        <f>payesh!F149</f>
        <v>0</v>
      </c>
      <c r="F8" s="534">
        <f>payesh!G149</f>
        <v>0</v>
      </c>
      <c r="G8" s="534">
        <f>payesh!H149</f>
        <v>0</v>
      </c>
      <c r="H8" s="534">
        <f>payesh!I149</f>
        <v>0</v>
      </c>
      <c r="I8" s="534">
        <f>payesh!J149</f>
        <v>0</v>
      </c>
      <c r="J8" s="534">
        <f>payesh!K149</f>
        <v>0</v>
      </c>
      <c r="K8" s="534">
        <f>payesh!L149</f>
        <v>0</v>
      </c>
      <c r="L8" s="534">
        <f>payesh!M149</f>
        <v>0</v>
      </c>
      <c r="M8" s="534">
        <f>payesh!N149</f>
        <v>0</v>
      </c>
      <c r="N8" s="534">
        <f>payesh!O149</f>
        <v>0</v>
      </c>
      <c r="O8" s="534">
        <f>payesh!P149</f>
        <v>0</v>
      </c>
      <c r="P8" s="534">
        <f>payesh!Q149</f>
        <v>0</v>
      </c>
      <c r="Q8" s="534">
        <f>payesh!R149</f>
        <v>0</v>
      </c>
      <c r="R8" s="534">
        <f>payesh!S149</f>
        <v>0</v>
      </c>
      <c r="S8" s="534">
        <f>payesh!T149</f>
        <v>0</v>
      </c>
      <c r="T8" s="534">
        <f>payesh!U149</f>
        <v>0</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f>payesh!E150</f>
        <v>0</v>
      </c>
      <c r="E9" s="534">
        <f>payesh!F150</f>
        <v>0</v>
      </c>
      <c r="F9" s="534">
        <f>payesh!G150</f>
        <v>0</v>
      </c>
      <c r="G9" s="534">
        <f>payesh!H150</f>
        <v>0</v>
      </c>
      <c r="H9" s="534">
        <f>payesh!I150</f>
        <v>0</v>
      </c>
      <c r="I9" s="534">
        <f>payesh!J150</f>
        <v>0</v>
      </c>
      <c r="J9" s="534">
        <f>payesh!K150</f>
        <v>0</v>
      </c>
      <c r="K9" s="534">
        <f>payesh!L150</f>
        <v>0</v>
      </c>
      <c r="L9" s="534">
        <f>payesh!M150</f>
        <v>0</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28.5" x14ac:dyDescent="0.4">
      <c r="B10" s="531">
        <v>5</v>
      </c>
      <c r="C10" s="532" t="s">
        <v>274</v>
      </c>
      <c r="D10" s="533">
        <f>payesh!E151</f>
        <v>0</v>
      </c>
      <c r="E10" s="534">
        <f>payesh!F151</f>
        <v>0</v>
      </c>
      <c r="F10" s="534">
        <f>payesh!G151</f>
        <v>0</v>
      </c>
      <c r="G10" s="534">
        <f>payesh!H151</f>
        <v>0</v>
      </c>
      <c r="H10" s="534">
        <f>payesh!I151</f>
        <v>0</v>
      </c>
      <c r="I10" s="534">
        <f>payesh!J151</f>
        <v>0</v>
      </c>
      <c r="J10" s="534">
        <f>payesh!K151</f>
        <v>0</v>
      </c>
      <c r="K10" s="534">
        <f>payesh!L151</f>
        <v>0</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28" t="s">
        <v>106</v>
      </c>
      <c r="C12" s="73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561">
        <f>SUM(ED6:ED11)</f>
        <v>0</v>
      </c>
      <c r="EE12" s="566">
        <f t="shared" ref="EE12:EI12" si="2">SUM(EE6:EE11)</f>
        <v>0</v>
      </c>
      <c r="EF12" s="566">
        <f t="shared" si="2"/>
        <v>0</v>
      </c>
      <c r="EG12" s="566">
        <f t="shared" si="2"/>
        <v>0</v>
      </c>
      <c r="EH12" s="567">
        <f t="shared" si="2"/>
        <v>0</v>
      </c>
      <c r="EI12" s="558">
        <f t="shared" si="2"/>
        <v>0</v>
      </c>
      <c r="EJ12" s="549">
        <f>SUM(EJ6:EJ11)</f>
        <v>0</v>
      </c>
      <c r="EK12" s="573">
        <f t="shared" ref="EK12:EM12" si="3">SUM(EK6:EK11)</f>
        <v>0</v>
      </c>
      <c r="EL12" s="574">
        <f t="shared" si="3"/>
        <v>0</v>
      </c>
      <c r="EM12" s="559">
        <f t="shared" si="3"/>
        <v>0</v>
      </c>
    </row>
    <row r="13" spans="2:143" ht="19.5" thickBot="1" x14ac:dyDescent="0.45">
      <c r="B13" s="728" t="s">
        <v>430</v>
      </c>
      <c r="C13" s="729"/>
      <c r="D13" s="730"/>
      <c r="E13" s="731"/>
      <c r="F13" s="731"/>
      <c r="G13" s="731"/>
      <c r="H13" s="731"/>
      <c r="I13" s="731"/>
      <c r="J13" s="731"/>
      <c r="K13" s="731"/>
      <c r="L13" s="731"/>
      <c r="M13" s="731"/>
      <c r="N13" s="731"/>
      <c r="O13" s="731"/>
      <c r="P13" s="729"/>
      <c r="Q13" s="730" t="s">
        <v>227</v>
      </c>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1"/>
      <c r="CO13" s="731"/>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731"/>
      <c r="DV13" s="731"/>
      <c r="DW13" s="731"/>
      <c r="DX13" s="731"/>
      <c r="DY13" s="731"/>
      <c r="DZ13" s="731"/>
      <c r="EA13" s="731"/>
      <c r="EB13" s="731"/>
      <c r="EC13" s="731"/>
      <c r="ED13" s="732"/>
      <c r="EE13" s="733"/>
      <c r="EF13" s="734"/>
      <c r="EG13" s="734"/>
      <c r="EH13" s="734"/>
      <c r="EI13" s="735"/>
    </row>
    <row r="14" spans="2:143" ht="18" thickBot="1" x14ac:dyDescent="0.45"/>
    <row r="15" spans="2:143" ht="18.75" x14ac:dyDescent="0.4">
      <c r="B15" s="736" t="s">
        <v>431</v>
      </c>
      <c r="C15" s="737"/>
      <c r="D15" s="737"/>
      <c r="E15" s="737"/>
      <c r="F15" s="737"/>
      <c r="G15" s="737"/>
      <c r="H15" s="737"/>
      <c r="I15" s="737"/>
      <c r="J15" s="738"/>
      <c r="K15" s="739" t="s">
        <v>432</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8"/>
      <c r="EF15" s="739" t="s">
        <v>433</v>
      </c>
      <c r="EG15" s="737"/>
      <c r="EH15" s="737"/>
      <c r="EI15" s="740"/>
    </row>
    <row r="16" spans="2:143" ht="19.5" thickBot="1" x14ac:dyDescent="0.45">
      <c r="B16" s="721"/>
      <c r="C16" s="722"/>
      <c r="D16" s="722"/>
      <c r="E16" s="722"/>
      <c r="F16" s="722"/>
      <c r="G16" s="722"/>
      <c r="H16" s="722"/>
      <c r="I16" s="722"/>
      <c r="J16" s="723"/>
      <c r="K16" s="724"/>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3"/>
      <c r="EF16" s="725"/>
      <c r="EG16" s="726"/>
      <c r="EH16" s="726"/>
      <c r="EI16" s="727"/>
    </row>
  </sheetData>
  <sheetProtection algorithmName="SHA-512" hashValue="mpU3w4xbCTYrMmRybd2DW04AIsQgFhlEgziduC4cjQq89EawVLiPVjSF7Xf2ZXj7oNAe8gcMhH94MHRqF3jkDQ==" saltValue="9uzTWGGm2rVqVe1isazbuw=="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2016-08-11T06:53:04Z</dcterms:modified>
</cp:coreProperties>
</file>